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S Flutter\inventory_web\assets\"/>
    </mc:Choice>
  </mc:AlternateContent>
  <bookViews>
    <workbookView xWindow="-105" yWindow="-105" windowWidth="23250" windowHeight="12570" tabRatio="652" activeTab="4"/>
  </bookViews>
  <sheets>
    <sheet name="sum" sheetId="98" state="hidden" r:id="rId1"/>
    <sheet name="TS30TRIEU- Phan bo het" sheetId="90" state="hidden" r:id="rId2"/>
    <sheet name="Matrix" sheetId="172" state="veryHidden" r:id="rId3"/>
    <sheet name="CCDC" sheetId="174" r:id="rId4"/>
    <sheet name="TSCĐ" sheetId="149" r:id="rId5"/>
    <sheet name="Cat Lai" sheetId="173" state="hidden" r:id="rId6"/>
    <sheet name="Tien Nga WH" sheetId="171" state="hidden" r:id="rId7"/>
    <sheet name="Thuan An WH" sheetId="169" state="hidden" r:id="rId8"/>
    <sheet name="Song Than WH" sheetId="168" state="hidden" r:id="rId9"/>
    <sheet name="Lien Anh WH" sheetId="166" state="hidden" r:id="rId10"/>
    <sheet name="HP WH" sheetId="165" state="hidden" r:id="rId11"/>
    <sheet name="Amata WH" sheetId="163" state="hidden" r:id="rId12"/>
    <sheet name="VSIP 2" sheetId="162" state="hidden" r:id="rId13"/>
    <sheet name="VSIP 1" sheetId="161" state="hidden" r:id="rId14"/>
    <sheet name="Tan Thuan" sheetId="160" state="hidden" r:id="rId15"/>
    <sheet name="Tan Binh (Truck)" sheetId="159" state="hidden" r:id="rId16"/>
    <sheet name="Tan Binh" sheetId="158" state="hidden" r:id="rId17"/>
    <sheet name="SHTP" sheetId="157" state="hidden" r:id="rId18"/>
    <sheet name="Shiseido" sheetId="156" state="hidden" r:id="rId19"/>
    <sheet name="HHC" sheetId="155" state="hidden" r:id="rId20"/>
    <sheet name="Etown" sheetId="154" state="hidden" r:id="rId21"/>
    <sheet name="Dong Nai" sheetId="153" state="hidden" r:id="rId22"/>
    <sheet name="Da Nang" sheetId="152" state="hidden" r:id="rId23"/>
    <sheet name="Container Park" sheetId="151" state="hidden" r:id="rId24"/>
    <sheet name="Ben Tre" sheetId="150" state="hidden" r:id="rId25"/>
    <sheet name="Tăng_Giảm1017" sheetId="118" state="hidden" r:id="rId26"/>
    <sheet name="Tăng_Giảm917" sheetId="117" state="hidden" r:id="rId27"/>
    <sheet name="Tăng_Giảm817" sheetId="116" state="hidden" r:id="rId28"/>
    <sheet name="Tăng_Giảm717" sheetId="115" state="hidden" r:id="rId29"/>
    <sheet name="Tăng_Giảm617" sheetId="114" state="hidden" r:id="rId30"/>
    <sheet name="Tăng_Giảm517" sheetId="113" state="hidden" r:id="rId31"/>
    <sheet name="Tăng_Giảm417" sheetId="112" state="hidden" r:id="rId32"/>
    <sheet name="Tăng_Giảm317" sheetId="111" state="hidden" r:id="rId33"/>
    <sheet name="Tăng_Giảm217" sheetId="94" state="hidden" r:id="rId34"/>
    <sheet name="Tăng_Giảm117" sheetId="110" state="hidden" r:id="rId35"/>
    <sheet name="00000000" sheetId="20" state="veryHidden" r:id="rId36"/>
    <sheet name="~         " sheetId="38" state="hidden" r:id="rId37"/>
  </sheets>
  <externalReferences>
    <externalReference r:id="rId38"/>
  </externalReferences>
  <definedNames>
    <definedName name="\T" localSheetId="36">#REF!</definedName>
    <definedName name="\T">#REF!</definedName>
    <definedName name="__Count" localSheetId="36">19</definedName>
    <definedName name="__IntlFixup" hidden="1">TRUE</definedName>
    <definedName name="_01_11_2001">#N/A</definedName>
    <definedName name="_1">#N/A</definedName>
    <definedName name="_1000A01">#N/A</definedName>
    <definedName name="_11MAÕ_SOÁ_THUEÁ">#REF!</definedName>
    <definedName name="_12ÑÔN_GIAÙ" localSheetId="36">#REF!</definedName>
    <definedName name="_14ÑÔN_GIAÙ">#REF!</definedName>
    <definedName name="_15SOÁ_CTÖØ" localSheetId="36">#REF!</definedName>
    <definedName name="_17SOÁ_CTÖØ">#REF!</definedName>
    <definedName name="_18SOÁ_LÖÔÏNG" localSheetId="36">#REF!</definedName>
    <definedName name="_2">#N/A</definedName>
    <definedName name="_20SOÁ_LÖÔÏNG">#REF!</definedName>
    <definedName name="_21_03_00" localSheetId="36">#REF!</definedName>
    <definedName name="_21_03_00">#REF!</definedName>
    <definedName name="_23NA">#REF!</definedName>
    <definedName name="_23NB">#REF!</definedName>
    <definedName name="_23NC">#REF!</definedName>
    <definedName name="_23TEÂN_HAØNG">#REF!</definedName>
    <definedName name="_24TEÂN_KHAÙCH_HAØ" localSheetId="36">#REF!</definedName>
    <definedName name="_26TEÂN_KHAÙCH_HAØ">#REF!</definedName>
    <definedName name="_27THAØNH_TIEÀN" localSheetId="36">#REF!</definedName>
    <definedName name="_29THAØNH_TIEÀN">#REF!</definedName>
    <definedName name="_30TRÒ_GIAÙ" localSheetId="36">#REF!</definedName>
    <definedName name="_32TRÒ_GIAÙ">#REF!</definedName>
    <definedName name="_33TRÒ_GIAÙ__VAT" localSheetId="36">#REF!</definedName>
    <definedName name="_35TRÒ_GIAÙ__VAT">#REF!</definedName>
    <definedName name="_6MAÕ_HAØNG" localSheetId="36">#REF!</definedName>
    <definedName name="_8MAÕ_HAØNG">#REF!</definedName>
    <definedName name="_9MAÕ_SOÁ_THUEÁ" localSheetId="36">#REF!</definedName>
    <definedName name="_a1" localSheetId="3" hidden="1">{"'Sheet1'!$L$16"}</definedName>
    <definedName name="_a1" localSheetId="34" hidden="1">{"'Sheet1'!$L$16"}</definedName>
    <definedName name="_a1" localSheetId="1" hidden="1">{"'Sheet1'!$L$16"}</definedName>
    <definedName name="_a1" hidden="1">{"'Sheet1'!$L$16"}</definedName>
    <definedName name="_atn1" localSheetId="36">#REF!</definedName>
    <definedName name="_atn1">#REF!</definedName>
    <definedName name="_atn10" localSheetId="36">#REF!</definedName>
    <definedName name="_atn10">#REF!</definedName>
    <definedName name="_atn2" localSheetId="36">#REF!</definedName>
    <definedName name="_atn2">#REF!</definedName>
    <definedName name="_atn3" localSheetId="36">#REF!</definedName>
    <definedName name="_atn3">#REF!</definedName>
    <definedName name="_atn4" localSheetId="36">#REF!</definedName>
    <definedName name="_atn4">#REF!</definedName>
    <definedName name="_atn5" localSheetId="36">#REF!</definedName>
    <definedName name="_atn5">#REF!</definedName>
    <definedName name="_atn6" localSheetId="36">#REF!</definedName>
    <definedName name="_atn6">#REF!</definedName>
    <definedName name="_atn7" localSheetId="36">#REF!</definedName>
    <definedName name="_atn7">#REF!</definedName>
    <definedName name="_atn8" localSheetId="36">#REF!</definedName>
    <definedName name="_atn8">#REF!</definedName>
    <definedName name="_atn9" localSheetId="36">#REF!</definedName>
    <definedName name="_atn9">#REF!</definedName>
    <definedName name="_boi1" localSheetId="36">#REF!</definedName>
    <definedName name="_boi1">#REF!</definedName>
    <definedName name="_boi2" localSheetId="36">#REF!</definedName>
    <definedName name="_boi2">#REF!</definedName>
    <definedName name="_BTM150">#REF!</definedName>
    <definedName name="_BTM200">#REF!</definedName>
    <definedName name="_BTM250">#REF!</definedName>
    <definedName name="_BTM300">#REF!</definedName>
    <definedName name="_cao1">#REF!</definedName>
    <definedName name="_cao2">#REF!</definedName>
    <definedName name="_cao3">#REF!</definedName>
    <definedName name="_cao4">#REF!</definedName>
    <definedName name="_cao5">#REF!</definedName>
    <definedName name="_cao6">#REF!</definedName>
    <definedName name="_ckt0405" localSheetId="36">#REF!</definedName>
    <definedName name="_ckt0405">#REF!</definedName>
    <definedName name="_coc250">#REF!</definedName>
    <definedName name="_coc300">#REF!</definedName>
    <definedName name="_coc350">#REF!</definedName>
    <definedName name="_CON1" localSheetId="36">#REF!</definedName>
    <definedName name="_CON1">#REF!</definedName>
    <definedName name="_CON2" localSheetId="36">#REF!</definedName>
    <definedName name="_CON2">#REF!</definedName>
    <definedName name="_Count" localSheetId="36">3</definedName>
    <definedName name="_cpd1" localSheetId="36">#REF!</definedName>
    <definedName name="_cpd1">#REF!</definedName>
    <definedName name="_cpd2" localSheetId="36">#REF!</definedName>
    <definedName name="_cpd2">#REF!</definedName>
    <definedName name="_dai1">#REF!</definedName>
    <definedName name="_dai2">#REF!</definedName>
    <definedName name="_dai3">#REF!</definedName>
    <definedName name="_dai4">#REF!</definedName>
    <definedName name="_dai5">#REF!</definedName>
    <definedName name="_dai6">#REF!</definedName>
    <definedName name="_dan1">#REF!</definedName>
    <definedName name="_dan2">#REF!</definedName>
    <definedName name="_dat0405" localSheetId="36">#REF!</definedName>
    <definedName name="_dat0405">#REF!</definedName>
    <definedName name="_ddn400">#REF!</definedName>
    <definedName name="_ddn600">#REF!</definedName>
    <definedName name="_deo1">#REF!</definedName>
    <definedName name="_deo10">#REF!</definedName>
    <definedName name="_deo2">#REF!</definedName>
    <definedName name="_deo3">#REF!</definedName>
    <definedName name="_deo4">#REF!</definedName>
    <definedName name="_deo5">#REF!</definedName>
    <definedName name="_deo6">#REF!</definedName>
    <definedName name="_deo7">#REF!</definedName>
    <definedName name="_deo8">#REF!</definedName>
    <definedName name="_deo9">#REF!</definedName>
    <definedName name="_dtT0705" localSheetId="36">#REF!</definedName>
    <definedName name="_dtT0705">#REF!</definedName>
    <definedName name="_E99999" localSheetId="36">#REF!</definedName>
    <definedName name="_E99999">#REF!</definedName>
    <definedName name="_Fill" localSheetId="36" hidden="1">#REF!</definedName>
    <definedName name="_Fill" localSheetId="3" hidden="1">#REF!</definedName>
    <definedName name="_Fill" localSheetId="25" hidden="1">#REF!</definedName>
    <definedName name="_Fill" localSheetId="34" hidden="1">#REF!</definedName>
    <definedName name="_Fill" localSheetId="32" hidden="1">#REF!</definedName>
    <definedName name="_Fill" localSheetId="31" hidden="1">#REF!</definedName>
    <definedName name="_Fill" localSheetId="30" hidden="1">#REF!</definedName>
    <definedName name="_Fill" localSheetId="29" hidden="1">#REF!</definedName>
    <definedName name="_Fill" localSheetId="28" hidden="1">#REF!</definedName>
    <definedName name="_Fill" localSheetId="27" hidden="1">#REF!</definedName>
    <definedName name="_Fill" localSheetId="26" hidden="1">#REF!</definedName>
    <definedName name="_Fill" hidden="1">#REF!</definedName>
    <definedName name="_xlnm._FilterDatabase" localSheetId="11" hidden="1">'Amata WH'!$A$14:$N$71</definedName>
    <definedName name="_xlnm._FilterDatabase" localSheetId="24" hidden="1">'Ben Tre'!$A$14:$N$16</definedName>
    <definedName name="_xlnm._FilterDatabase" localSheetId="5" hidden="1">'Cat Lai'!$A$14:$N$16</definedName>
    <definedName name="_xlnm._FilterDatabase" localSheetId="23" hidden="1">'Container Park'!$A$14:$N$221</definedName>
    <definedName name="_xlnm._FilterDatabase" localSheetId="22" hidden="1">'Da Nang'!$A$14:$N$20</definedName>
    <definedName name="_xlnm._FilterDatabase" localSheetId="21" hidden="1">'Dong Nai'!$A$14:$N$16</definedName>
    <definedName name="_xlnm._FilterDatabase" localSheetId="20" hidden="1">Etown!$A$14:$N$40</definedName>
    <definedName name="_xlnm._FilterDatabase" localSheetId="19" hidden="1">HHC!$A$14:$N$22</definedName>
    <definedName name="_xlnm._FilterDatabase" localSheetId="10" hidden="1">'HP WH'!$A$14:$N$23</definedName>
    <definedName name="_xlnm._FilterDatabase" localSheetId="9" hidden="1">'Lien Anh WH'!$A$14:$N$45</definedName>
    <definedName name="_xlnm._FilterDatabase" localSheetId="18" hidden="1">Shiseido!$A$14:$N$52</definedName>
    <definedName name="_xlnm._FilterDatabase" localSheetId="17" hidden="1">SHTP!$A$14:$N$16</definedName>
    <definedName name="_xlnm._FilterDatabase" localSheetId="8" hidden="1">'Song Than WH'!$A$14:$N$111</definedName>
    <definedName name="_xlnm._FilterDatabase" localSheetId="16" hidden="1">'Tan Binh'!$A$14:$N$22</definedName>
    <definedName name="_xlnm._FilterDatabase" localSheetId="15" hidden="1">'Tan Binh (Truck)'!$A$14:$N$184</definedName>
    <definedName name="_xlnm._FilterDatabase" localSheetId="14" hidden="1">'Tan Thuan'!$A$14:$N$17</definedName>
    <definedName name="_xlnm._FilterDatabase" localSheetId="25" hidden="1">#REF!</definedName>
    <definedName name="_xlnm._FilterDatabase" localSheetId="34" hidden="1">#REF!</definedName>
    <definedName name="_xlnm._FilterDatabase" localSheetId="32" hidden="1">#REF!</definedName>
    <definedName name="_xlnm._FilterDatabase" localSheetId="31" hidden="1">#REF!</definedName>
    <definedName name="_xlnm._FilterDatabase" localSheetId="30" hidden="1">#REF!</definedName>
    <definedName name="_xlnm._FilterDatabase" localSheetId="29" hidden="1">#REF!</definedName>
    <definedName name="_xlnm._FilterDatabase" localSheetId="28" hidden="1">#REF!</definedName>
    <definedName name="_xlnm._FilterDatabase" localSheetId="27" hidden="1">#REF!</definedName>
    <definedName name="_xlnm._FilterDatabase" localSheetId="26" hidden="1">#REF!</definedName>
    <definedName name="_xlnm._FilterDatabase" localSheetId="7" hidden="1">'Thuan An WH'!$A$14:$N$21</definedName>
    <definedName name="_xlnm._FilterDatabase" localSheetId="6" hidden="1">'Tien Nga WH'!$A$14:$N$68</definedName>
    <definedName name="_xlnm._FilterDatabase" localSheetId="1" hidden="1">'TS30TRIEU- Phan bo het'!$A$6:$K$302</definedName>
    <definedName name="_xlnm._FilterDatabase" localSheetId="13" hidden="1">'VSIP 1'!$A$14:$N$28</definedName>
    <definedName name="_xlnm._FilterDatabase" localSheetId="12" hidden="1">'VSIP 2'!$A$14:$N$16</definedName>
    <definedName name="_xlnm._FilterDatabase" hidden="1">#REF!</definedName>
    <definedName name="_itt0405" localSheetId="36">#REF!</definedName>
    <definedName name="_itt0405">#REF!</definedName>
    <definedName name="_Iw1" localSheetId="36">#REF!</definedName>
    <definedName name="_Iw1">#REF!</definedName>
    <definedName name="_Key1" localSheetId="3" hidden="1">#REF!</definedName>
    <definedName name="_Key1" localSheetId="25" hidden="1">#REF!</definedName>
    <definedName name="_Key1" localSheetId="34" hidden="1">#REF!</definedName>
    <definedName name="_Key1" localSheetId="32" hidden="1">#REF!</definedName>
    <definedName name="_Key1" localSheetId="31" hidden="1">#REF!</definedName>
    <definedName name="_Key1" localSheetId="30" hidden="1">#REF!</definedName>
    <definedName name="_Key1" localSheetId="29" hidden="1">#REF!</definedName>
    <definedName name="_Key1" localSheetId="28" hidden="1">#REF!</definedName>
    <definedName name="_Key1" localSheetId="27" hidden="1">#REF!</definedName>
    <definedName name="_Key1" localSheetId="26" hidden="1">#REF!</definedName>
    <definedName name="_Key1" hidden="1">#REF!</definedName>
    <definedName name="_Key2" localSheetId="3" hidden="1">#REF!</definedName>
    <definedName name="_Key2" localSheetId="25" hidden="1">#REF!</definedName>
    <definedName name="_Key2" localSheetId="34" hidden="1">#REF!</definedName>
    <definedName name="_Key2" localSheetId="32" hidden="1">#REF!</definedName>
    <definedName name="_Key2" localSheetId="31" hidden="1">#REF!</definedName>
    <definedName name="_Key2" localSheetId="30" hidden="1">#REF!</definedName>
    <definedName name="_Key2" localSheetId="29" hidden="1">#REF!</definedName>
    <definedName name="_Key2" localSheetId="28" hidden="1">#REF!</definedName>
    <definedName name="_Key2" localSheetId="27" hidden="1">#REF!</definedName>
    <definedName name="_Key2" localSheetId="26" hidden="1">#REF!</definedName>
    <definedName name="_Key2" hidden="1">#REF!</definedName>
    <definedName name="_lap1" localSheetId="36">#REF!</definedName>
    <definedName name="_lap1">#REF!</definedName>
    <definedName name="_lap2" localSheetId="36">#REF!</definedName>
    <definedName name="_lap2">#REF!</definedName>
    <definedName name="_MAC12">#REF!</definedName>
    <definedName name="_MAC46">#REF!</definedName>
    <definedName name="_Nam1" localSheetId="36">#REF!</definedName>
    <definedName name="_Nam1">#REF!</definedName>
    <definedName name="_nc151" localSheetId="36">#REF!</definedName>
    <definedName name="_nc151">#REF!</definedName>
    <definedName name="_NCL100">#REF!</definedName>
    <definedName name="_NCL200">#REF!</definedName>
    <definedName name="_NCL250">#REF!</definedName>
    <definedName name="_NET2">#REF!</definedName>
    <definedName name="_nin190">#REF!</definedName>
    <definedName name="_NSO2" localSheetId="36" hidden="1">{"'Sheet1'!$L$16"}</definedName>
    <definedName name="_NSO2" localSheetId="3" hidden="1">{"'Sheet1'!$L$16"}</definedName>
    <definedName name="_NSO2" localSheetId="34" hidden="1">{"'Sheet1'!$L$16"}</definedName>
    <definedName name="_NSO2" localSheetId="1" hidden="1">{"'Sheet1'!$L$16"}</definedName>
    <definedName name="_NSO2" hidden="1">{"'Sheet1'!$L$16"}</definedName>
    <definedName name="_Order1" hidden="1">255</definedName>
    <definedName name="_Order2" hidden="1">255</definedName>
    <definedName name="_pet0405" localSheetId="36">#REF!</definedName>
    <definedName name="_pet0405">#REF!</definedName>
    <definedName name="_phi10">#REF!</definedName>
    <definedName name="_phi12">#REF!</definedName>
    <definedName name="_phi14">#REF!</definedName>
    <definedName name="_phi16">#REF!</definedName>
    <definedName name="_phi18">#REF!</definedName>
    <definedName name="_phi20">#REF!</definedName>
    <definedName name="_phi22">#REF!</definedName>
    <definedName name="_phi25">#REF!</definedName>
    <definedName name="_phi28">#REF!</definedName>
    <definedName name="_phi6">#REF!</definedName>
    <definedName name="_phi8">#REF!</definedName>
    <definedName name="_PRT0405" localSheetId="36">#REF!</definedName>
    <definedName name="_PRT0405">#REF!</definedName>
    <definedName name="_Sat27">#REF!</definedName>
    <definedName name="_Sat6">#REF!</definedName>
    <definedName name="_sc1">#REF!</definedName>
    <definedName name="_SC2">#REF!</definedName>
    <definedName name="_sc3">#REF!</definedName>
    <definedName name="_slg1">#REF!</definedName>
    <definedName name="_slg2">#REF!</definedName>
    <definedName name="_slg3">#REF!</definedName>
    <definedName name="_slg4">#REF!</definedName>
    <definedName name="_slg5">#REF!</definedName>
    <definedName name="_slg6">#REF!</definedName>
    <definedName name="_SN3">#REF!</definedName>
    <definedName name="_Sort" localSheetId="3" hidden="1">#REF!</definedName>
    <definedName name="_Sort" localSheetId="25" hidden="1">#REF!</definedName>
    <definedName name="_Sort" localSheetId="34" hidden="1">#REF!</definedName>
    <definedName name="_Sort" localSheetId="32" hidden="1">#REF!</definedName>
    <definedName name="_Sort" localSheetId="31" hidden="1">#REF!</definedName>
    <definedName name="_Sort" localSheetId="30" hidden="1">#REF!</definedName>
    <definedName name="_Sort" localSheetId="29" hidden="1">#REF!</definedName>
    <definedName name="_Sort" localSheetId="28" hidden="1">#REF!</definedName>
    <definedName name="_Sort" localSheetId="27" hidden="1">#REF!</definedName>
    <definedName name="_Sort" localSheetId="26" hidden="1">#REF!</definedName>
    <definedName name="_Sort" hidden="1">#REF!</definedName>
    <definedName name="_tct5" localSheetId="36">#REF!</definedName>
    <definedName name="_tct5">#REF!</definedName>
    <definedName name="_tg427" localSheetId="36">#REF!</definedName>
    <definedName name="_tg427">#REF!</definedName>
    <definedName name="_TH20" localSheetId="36">#REF!</definedName>
    <definedName name="_TH20">#REF!</definedName>
    <definedName name="_TKT0405" localSheetId="36">#REF!</definedName>
    <definedName name="_TKT0405">#REF!</definedName>
    <definedName name="_TL1">#REF!</definedName>
    <definedName name="_TL2">#REF!</definedName>
    <definedName name="_TL3">#REF!</definedName>
    <definedName name="_TLA120">#REF!</definedName>
    <definedName name="_TLA35">#REF!</definedName>
    <definedName name="_TLA50">#REF!</definedName>
    <definedName name="_TLA70">#REF!</definedName>
    <definedName name="_TLA95">#REF!</definedName>
    <definedName name="_TS5">#REF!</definedName>
    <definedName name="_tz593">#REF!</definedName>
    <definedName name="_V1030002">#REF!</definedName>
    <definedName name="_VL100">#REF!</definedName>
    <definedName name="_VL200">#REF!</definedName>
    <definedName name="_VL250">#REF!</definedName>
    <definedName name="a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20_">#REF!</definedName>
    <definedName name="a277Print_Titles" localSheetId="36">#REF!</definedName>
    <definedName name="a277Print_Titles">#REF!</definedName>
    <definedName name="A35_">#REF!</definedName>
    <definedName name="A50_">#REF!</definedName>
    <definedName name="A70_">#REF!</definedName>
    <definedName name="A95_">#REF!</definedName>
    <definedName name="AA" localSheetId="36">#REF!</definedName>
    <definedName name="AAAA">#REF!</definedName>
    <definedName name="AAAAAAAAA" localSheetId="36">#REF!</definedName>
    <definedName name="AAAAAAAAA">#REF!</definedName>
    <definedName name="AC120_">#REF!</definedName>
    <definedName name="AC35_">#REF!</definedName>
    <definedName name="AC50_">#REF!</definedName>
    <definedName name="AC70_">#REF!</definedName>
    <definedName name="AC95_">#REF!</definedName>
    <definedName name="Address" localSheetId="36">#REF!</definedName>
    <definedName name="Address">#REF!</definedName>
    <definedName name="ag15F80">#REF!</definedName>
    <definedName name="All_Item" localSheetId="36">#REF!</definedName>
    <definedName name="All_Item">#REF!</definedName>
    <definedName name="ALPIN">#N/A</definedName>
    <definedName name="ALPJYOU">#N/A</definedName>
    <definedName name="ALPTOI">#N/A</definedName>
    <definedName name="amiang">#REF!</definedName>
    <definedName name="anpha" localSheetId="36">#REF!</definedName>
    <definedName name="anpha">#REF!</definedName>
    <definedName name="B_Isc">#REF!</definedName>
    <definedName name="ban" localSheetId="36">#REF!</definedName>
    <definedName name="ban">#REF!</definedName>
    <definedName name="Bang_cly" localSheetId="36">#REF!</definedName>
    <definedName name="Bang_cly">#REF!</definedName>
    <definedName name="Bang_CVC" localSheetId="36">#REF!</definedName>
    <definedName name="Bang_CVC">#REF!</definedName>
    <definedName name="bang_gia" localSheetId="36">#REF!</definedName>
    <definedName name="bang_gia">#REF!</definedName>
    <definedName name="Bang_travl" localSheetId="36">#REF!</definedName>
    <definedName name="Bang_travl">#REF!</definedName>
    <definedName name="bang1" localSheetId="36">#REF!</definedName>
    <definedName name="bang1">#REF!</definedName>
    <definedName name="bang2" localSheetId="36">#REF!</definedName>
    <definedName name="bang2">#REF!</definedName>
    <definedName name="bang3" localSheetId="36">#REF!</definedName>
    <definedName name="bang3">#REF!</definedName>
    <definedName name="bang4" localSheetId="36">#REF!</definedName>
    <definedName name="bang4">#REF!</definedName>
    <definedName name="bang5" localSheetId="36">#REF!</definedName>
    <definedName name="bang5">#REF!</definedName>
    <definedName name="bang6" localSheetId="36">#REF!</definedName>
    <definedName name="bang6">#REF!</definedName>
    <definedName name="bangchu">#REF!</definedName>
    <definedName name="bangdo" localSheetId="36">#REF!</definedName>
    <definedName name="bangdo">#REF!</definedName>
    <definedName name="bangtinh" localSheetId="36">#REF!</definedName>
    <definedName name="bangtinh">#REF!</definedName>
    <definedName name="BarData" localSheetId="36">#REF!</definedName>
    <definedName name="BarData">#REF!</definedName>
    <definedName name="BB" localSheetId="36">#REF!</definedName>
    <definedName name="BB">#REF!</definedName>
    <definedName name="BC">#REF!</definedName>
    <definedName name="begin">#REF!</definedName>
    <definedName name="bengam">#REF!</definedName>
    <definedName name="benuoc">#REF!</definedName>
    <definedName name="beta" localSheetId="36">#REF!</definedName>
    <definedName name="beta">#REF!</definedName>
    <definedName name="BINHTHANH1">#REF!</definedName>
    <definedName name="BINHTHANH2">#REF!</definedName>
    <definedName name="blang" localSheetId="36">#REF!</definedName>
    <definedName name="blang">#REF!</definedName>
    <definedName name="BLOCK1" localSheetId="36">#REF!</definedName>
    <definedName name="BLOCK1">#REF!</definedName>
    <definedName name="BLOCK2" localSheetId="36">#REF!</definedName>
    <definedName name="BLOCK2">#REF!</definedName>
    <definedName name="BLOCK3" localSheetId="36">#REF!</definedName>
    <definedName name="BLOCK3">#REF!</definedName>
    <definedName name="blong" localSheetId="36">#REF!</definedName>
    <definedName name="blong">#REF!</definedName>
    <definedName name="BookName" localSheetId="36">"KH0907.xls"</definedName>
    <definedName name="BOQ" localSheetId="36">#REF!</definedName>
    <definedName name="BOQ">#REF!</definedName>
    <definedName name="bson" localSheetId="36">#REF!</definedName>
    <definedName name="bson">#REF!</definedName>
    <definedName name="bt" localSheetId="36">#REF!</definedName>
    <definedName name="bt">#REF!</definedName>
    <definedName name="btai">#REF!</definedName>
    <definedName name="btgdt0405" localSheetId="36">#REF!</definedName>
    <definedName name="btgdt0405">#REF!</definedName>
    <definedName name="btham" localSheetId="36">#REF!</definedName>
    <definedName name="btham">#REF!</definedName>
    <definedName name="buoc">#REF!</definedName>
    <definedName name="button_area_1">#REF!</definedName>
    <definedName name="buvenh">#REF!</definedName>
    <definedName name="BVCISUMMARY" localSheetId="36">#REF!</definedName>
    <definedName name="BVCISUMMARY">#REF!</definedName>
    <definedName name="C.1.1..Phat_tuyen">#REF!</definedName>
    <definedName name="C.1.10..VC_Thu_cong_CG">#REF!</definedName>
    <definedName name="C.1.2..Chat_cay_thu_cong">#REF!</definedName>
    <definedName name="C.1.3..Chat_cay_may">#REF!</definedName>
    <definedName name="C.1.4..Dao_goc_cay">#REF!</definedName>
    <definedName name="C.1.5..Lam_duong_tam">#REF!</definedName>
    <definedName name="C.1.6..Lam_cau_tam">#REF!</definedName>
    <definedName name="C.1.7..Rai_da_chong_lun">#REF!</definedName>
    <definedName name="C.1.8..Lam_kho_tam">#REF!</definedName>
    <definedName name="C.1.8..San_mat_bang">#REF!</definedName>
    <definedName name="C.2.1..VC_Thu_cong">#REF!</definedName>
    <definedName name="C.2.2..VC_T_cong_CG">#REF!</definedName>
    <definedName name="C.2.3..Boc_do">#REF!</definedName>
    <definedName name="C.3.1..Dao_dat_mong_cot">#REF!</definedName>
    <definedName name="C.3.2..Dao_dat_de_dap">#REF!</definedName>
    <definedName name="C.3.3..Dap_dat_mong">#REF!</definedName>
    <definedName name="C.3.4..Dao_dap_TDia">#REF!</definedName>
    <definedName name="C.3.5..Dap_bo_bao">#REF!</definedName>
    <definedName name="C.3.6..Bom_tat_nuoc">#REF!</definedName>
    <definedName name="C.3.7..Dao_bun">#REF!</definedName>
    <definedName name="C.3.8..Dap_cat_CT">#REF!</definedName>
    <definedName name="C.3.9..Dao_pha_da">#REF!</definedName>
    <definedName name="C.4.1.Cot_thep">#REF!</definedName>
    <definedName name="C.4.2..Van_khuon">#REF!</definedName>
    <definedName name="C.4.3..Be_tong">#REF!</definedName>
    <definedName name="C.4.4..Lap_BT_D.San">#REF!</definedName>
    <definedName name="C.4.5..Xay_da_hoc">#REF!</definedName>
    <definedName name="C.4.6..Dong_coc">#REF!</definedName>
    <definedName name="C.4.7..Quet_Bi_tum">#REF!</definedName>
    <definedName name="C.5.1..Lap_cot_thep">#REF!</definedName>
    <definedName name="C.5.2..Lap_cot_BT">#REF!</definedName>
    <definedName name="C.5.3..Lap_dat_xa">#REF!</definedName>
    <definedName name="C.5.4..Lap_tiep_dia">#REF!</definedName>
    <definedName name="C.5.5..Son_sat_thep">#REF!</definedName>
    <definedName name="C.6.1..Lap_su_dung">#REF!</definedName>
    <definedName name="C.6.2..Lap_su_CS">#REF!</definedName>
    <definedName name="C.6.3..Su_chuoi_do">#REF!</definedName>
    <definedName name="C.6.4..Su_chuoi_neo">#REF!</definedName>
    <definedName name="C.6.5..Lap_phu_kien">#REF!</definedName>
    <definedName name="C.6.6..Ep_noi_day">#REF!</definedName>
    <definedName name="C.6.7..KD_vuot_CN">#REF!</definedName>
    <definedName name="C.6.8..Rai_cang_day">#REF!</definedName>
    <definedName name="C.6.9..Cap_quang">#REF!</definedName>
    <definedName name="C_">#REF!</definedName>
    <definedName name="CA">#REF!</definedName>
    <definedName name="cao">#REF!</definedName>
    <definedName name="cap" localSheetId="36">#REF!</definedName>
    <definedName name="cap">#REF!</definedName>
    <definedName name="cap0.7" localSheetId="36">#REF!</definedName>
    <definedName name="cap0.7">#REF!</definedName>
    <definedName name="Cat" localSheetId="36">#REF!</definedName>
    <definedName name="Cat">#REF!</definedName>
    <definedName name="Category_All" localSheetId="36">#REF!</definedName>
    <definedName name="Category_All">#REF!</definedName>
    <definedName name="CATIN">#N/A</definedName>
    <definedName name="CATJYOU">#N/A</definedName>
    <definedName name="catmin">#REF!</definedName>
    <definedName name="CATREC">#N/A</definedName>
    <definedName name="CATSYU">#N/A</definedName>
    <definedName name="cc" localSheetId="36">#REF!</definedName>
    <definedName name="cc">#REF!</definedName>
    <definedName name="CCS">#REF!</definedName>
    <definedName name="cd" localSheetId="36">#REF!</definedName>
    <definedName name="cd">#REF!</definedName>
    <definedName name="CDD">#REF!</definedName>
    <definedName name="cdn" localSheetId="36">#REF!</definedName>
    <definedName name="cdn">#REF!</definedName>
    <definedName name="celltips_area">#REF!</definedName>
    <definedName name="cfk" localSheetId="36">#REF!</definedName>
    <definedName name="cfk">#REF!</definedName>
    <definedName name="CGS_CLO" localSheetId="36">#REF!</definedName>
    <definedName name="CGS_CLO">#REF!</definedName>
    <definedName name="chay1">#REF!</definedName>
    <definedName name="chay10">#REF!</definedName>
    <definedName name="chay2">#REF!</definedName>
    <definedName name="chay3">#REF!</definedName>
    <definedName name="chay4">#REF!</definedName>
    <definedName name="chay5">#REF!</definedName>
    <definedName name="chay6">#REF!</definedName>
    <definedName name="chay7">#REF!</definedName>
    <definedName name="chay8">#REF!</definedName>
    <definedName name="chay9">#REF!</definedName>
    <definedName name="CHSO4">#REF!</definedName>
    <definedName name="chung">66</definedName>
    <definedName name="City" localSheetId="36">#REF!</definedName>
    <definedName name="City">#REF!</definedName>
    <definedName name="CK">#REF!</definedName>
    <definedName name="CL" localSheetId="36">#REF!</definedName>
    <definedName name="CL">#REF!</definedName>
    <definedName name="CLVC3">0.1</definedName>
    <definedName name="CLVCTB">#REF!</definedName>
    <definedName name="CLVL">#REF!</definedName>
    <definedName name="cmat0405" localSheetId="36">#REF!</definedName>
    <definedName name="cmat0405">#REF!</definedName>
    <definedName name="Co" localSheetId="36">#REF!</definedName>
    <definedName name="Co">#REF!</definedName>
    <definedName name="coc" localSheetId="36">#REF!</definedName>
    <definedName name="coc">#REF!</definedName>
    <definedName name="cocbtct">#REF!</definedName>
    <definedName name="cocot">#REF!</definedName>
    <definedName name="cocott">#REF!</definedName>
    <definedName name="Code" localSheetId="36" hidden="1">#REF!</definedName>
    <definedName name="Cöï_ly_vaän_chuyeãn">#REF!</definedName>
    <definedName name="CÖÏ_LY_VAÄN_CHUYEÅN">#REF!</definedName>
    <definedName name="COMMON" localSheetId="36">#REF!</definedName>
    <definedName name="COMMON">#REF!</definedName>
    <definedName name="comong">#REF!</definedName>
    <definedName name="Company" localSheetId="36">#REF!</definedName>
    <definedName name="Company">#REF!</definedName>
    <definedName name="CON_EQP_COS" localSheetId="36">#REF!</definedName>
    <definedName name="CON_EQP_COS">#REF!</definedName>
    <definedName name="CON_EQP_COST" localSheetId="36">#REF!</definedName>
    <definedName name="CON_EQP_COST">#REF!</definedName>
    <definedName name="Cong_HM_DTCT" localSheetId="36">#REF!</definedName>
    <definedName name="Cong_HM_DTCT">#REF!</definedName>
    <definedName name="Cong_M_DTCT" localSheetId="36">#REF!</definedName>
    <definedName name="Cong_M_DTCT">#REF!</definedName>
    <definedName name="Cong_NC_DTCT" localSheetId="36">#REF!</definedName>
    <definedName name="Cong_NC_DTCT">#REF!</definedName>
    <definedName name="Cong_VL_DTCT" localSheetId="36">#REF!</definedName>
    <definedName name="Cong_VL_DTCT">#REF!</definedName>
    <definedName name="congbengam">#REF!</definedName>
    <definedName name="congbenuoc">#REF!</definedName>
    <definedName name="congcoc">#REF!</definedName>
    <definedName name="congcocot">#REF!</definedName>
    <definedName name="congcocott">#REF!</definedName>
    <definedName name="congcomong">#REF!</definedName>
    <definedName name="congcottron">#REF!</definedName>
    <definedName name="congcotvuong">#REF!</definedName>
    <definedName name="congdam">#REF!</definedName>
    <definedName name="congdan1">#REF!</definedName>
    <definedName name="congdan2">#REF!</definedName>
    <definedName name="congdandusan">#REF!</definedName>
    <definedName name="congdoan" localSheetId="36">#REF!</definedName>
    <definedName name="conglanhto">#REF!</definedName>
    <definedName name="congmong">#REF!</definedName>
    <definedName name="congmongbang">#REF!</definedName>
    <definedName name="congmongdon">#REF!</definedName>
    <definedName name="congpanen">#REF!</definedName>
    <definedName name="congsan">#REF!</definedName>
    <definedName name="congthang">#REF!</definedName>
    <definedName name="CONST_EQ" localSheetId="36">#REF!</definedName>
    <definedName name="CONST_EQ">#REF!</definedName>
    <definedName name="continue1">#REF!</definedName>
    <definedName name="conversion" localSheetId="36">#REF!</definedName>
    <definedName name="conversion">#REF!</definedName>
    <definedName name="cottron">#REF!</definedName>
    <definedName name="cotvuong">#REF!</definedName>
    <definedName name="Country" localSheetId="36">#REF!</definedName>
    <definedName name="Country">#REF!</definedName>
    <definedName name="COVER" localSheetId="36">#REF!</definedName>
    <definedName name="COVER">#REF!</definedName>
    <definedName name="CPC">#REF!</definedName>
    <definedName name="cpdd1" localSheetId="36">#REF!</definedName>
    <definedName name="cpdd1">#REF!</definedName>
    <definedName name="cpdd2">#REF!</definedName>
    <definedName name="CPK">#REF!</definedName>
    <definedName name="CPVC100">#REF!</definedName>
    <definedName name="CRD">#REF!</definedName>
    <definedName name="creditt0405" localSheetId="36">#REF!</definedName>
    <definedName name="creditt0405">#REF!</definedName>
    <definedName name="CRITINST" localSheetId="36">#REF!</definedName>
    <definedName name="CRITINST">#REF!</definedName>
    <definedName name="CRITPURC" localSheetId="36">#REF!</definedName>
    <definedName name="CRITPURC">#REF!</definedName>
    <definedName name="CRS">#REF!</definedName>
    <definedName name="CS">#REF!</definedName>
    <definedName name="CS_10" localSheetId="36">#REF!</definedName>
    <definedName name="CS_10">#REF!</definedName>
    <definedName name="CS_100" localSheetId="36">#REF!</definedName>
    <definedName name="CS_100">#REF!</definedName>
    <definedName name="CS_10S" localSheetId="36">#REF!</definedName>
    <definedName name="CS_10S">#REF!</definedName>
    <definedName name="CS_120" localSheetId="36">#REF!</definedName>
    <definedName name="CS_120">#REF!</definedName>
    <definedName name="CS_140" localSheetId="36">#REF!</definedName>
    <definedName name="CS_140">#REF!</definedName>
    <definedName name="CS_160" localSheetId="36">#REF!</definedName>
    <definedName name="CS_160">#REF!</definedName>
    <definedName name="CS_20" localSheetId="36">#REF!</definedName>
    <definedName name="CS_20">#REF!</definedName>
    <definedName name="CS_30" localSheetId="36">#REF!</definedName>
    <definedName name="CS_30">#REF!</definedName>
    <definedName name="CS_40" localSheetId="36">#REF!</definedName>
    <definedName name="CS_40">#REF!</definedName>
    <definedName name="CS_40S" localSheetId="36">#REF!</definedName>
    <definedName name="CS_40S">#REF!</definedName>
    <definedName name="CS_5S" localSheetId="36">#REF!</definedName>
    <definedName name="CS_5S">#REF!</definedName>
    <definedName name="CS_60" localSheetId="36">#REF!</definedName>
    <definedName name="CS_60">#REF!</definedName>
    <definedName name="CS_80" localSheetId="36">#REF!</definedName>
    <definedName name="CS_80">#REF!</definedName>
    <definedName name="CS_80S" localSheetId="36">#REF!</definedName>
    <definedName name="CS_80S">#REF!</definedName>
    <definedName name="CS_STD" localSheetId="36">#REF!</definedName>
    <definedName name="CS_STD">#REF!</definedName>
    <definedName name="CS_XS" localSheetId="36">#REF!</definedName>
    <definedName name="CS_XS">#REF!</definedName>
    <definedName name="CS_XXS" localSheetId="36">#REF!</definedName>
    <definedName name="CS_XXS">#REF!</definedName>
    <definedName name="csd3p">#REF!</definedName>
    <definedName name="csddg1p">#REF!</definedName>
    <definedName name="csddt1p">#REF!</definedName>
    <definedName name="csht3p">#REF!</definedName>
    <definedName name="ctdn9697" localSheetId="36">#REF!</definedName>
    <definedName name="ctdn9697">#REF!</definedName>
    <definedName name="ctiep" localSheetId="36">#REF!</definedName>
    <definedName name="ctiep">#REF!</definedName>
    <definedName name="ctmai" localSheetId="36">#REF!</definedName>
    <definedName name="ctmai">#REF!</definedName>
    <definedName name="ctong" localSheetId="36">#REF!</definedName>
    <definedName name="ctong">#REF!</definedName>
    <definedName name="CTÖØ">#REF!</definedName>
    <definedName name="ctre" localSheetId="36">#REF!</definedName>
    <definedName name="ctre">#REF!</definedName>
    <definedName name="Cty_TNHH_HYDRO_AGRI">#REF!</definedName>
    <definedName name="CTY_VTKTNN_CAÀN_THÔ">#REF!</definedName>
    <definedName name="CU_LY" localSheetId="36">#REF!</definedName>
    <definedName name="CU_LY">#REF!</definedName>
    <definedName name="CUCHI">#REF!</definedName>
    <definedName name="cui" localSheetId="36">#REF!</definedName>
    <definedName name="cui">#REF!</definedName>
    <definedName name="CUNH1">#REF!</definedName>
    <definedName name="cunh2">#REF!</definedName>
    <definedName name="cuoc_vc" localSheetId="36">#REF!</definedName>
    <definedName name="cuoc_vc">#REF!</definedName>
    <definedName name="CURRENCY" localSheetId="36">#REF!</definedName>
    <definedName name="CURRENCY">#REF!</definedName>
    <definedName name="current">#REF!</definedName>
    <definedName name="cx" localSheetId="36">#REF!</definedName>
    <definedName name="cx">#REF!</definedName>
    <definedName name="D_7101A_B" localSheetId="36">#REF!</definedName>
    <definedName name="D_7101A_B">#REF!</definedName>
    <definedName name="d_muc">#REF!</definedName>
    <definedName name="dam">78000</definedName>
    <definedName name="danducsan">#REF!</definedName>
    <definedName name="Danhmuc" localSheetId="36">#REF!</definedName>
    <definedName name="Danhmuc">#REF!</definedName>
    <definedName name="Danhmucnew" localSheetId="36">#REF!</definedName>
    <definedName name="Danhmucnew">#REF!</definedName>
    <definedName name="data" localSheetId="36">#REF!</definedName>
    <definedName name="data">#REF!</definedName>
    <definedName name="DATA_DATA2_List" localSheetId="36">#REF!</definedName>
    <definedName name="DATA_DATA2_List">#REF!</definedName>
    <definedName name="data1" localSheetId="36" hidden="1">#REF!</definedName>
    <definedName name="data1" localSheetId="3" hidden="1">#REF!</definedName>
    <definedName name="data1" localSheetId="25" hidden="1">#REF!</definedName>
    <definedName name="data1" localSheetId="34" hidden="1">#REF!</definedName>
    <definedName name="data1" localSheetId="32" hidden="1">#REF!</definedName>
    <definedName name="data1" localSheetId="31" hidden="1">#REF!</definedName>
    <definedName name="data1" localSheetId="30" hidden="1">#REF!</definedName>
    <definedName name="data1" localSheetId="29" hidden="1">#REF!</definedName>
    <definedName name="data1" localSheetId="28" hidden="1">#REF!</definedName>
    <definedName name="data1" localSheetId="27" hidden="1">#REF!</definedName>
    <definedName name="data1" localSheetId="26" hidden="1">#REF!</definedName>
    <definedName name="data1" localSheetId="1" hidden="1">#REF!</definedName>
    <definedName name="data1" hidden="1">#REF!</definedName>
    <definedName name="Data11" localSheetId="36">#REF!</definedName>
    <definedName name="Data11">#REF!</definedName>
    <definedName name="data2" localSheetId="36" hidden="1">#REF!</definedName>
    <definedName name="data2" localSheetId="3" hidden="1">#REF!</definedName>
    <definedName name="data2" localSheetId="25" hidden="1">#REF!</definedName>
    <definedName name="data2" localSheetId="34" hidden="1">#REF!</definedName>
    <definedName name="data2" localSheetId="32" hidden="1">#REF!</definedName>
    <definedName name="data2" localSheetId="31" hidden="1">#REF!</definedName>
    <definedName name="data2" localSheetId="30" hidden="1">#REF!</definedName>
    <definedName name="data2" localSheetId="29" hidden="1">#REF!</definedName>
    <definedName name="data2" localSheetId="28" hidden="1">#REF!</definedName>
    <definedName name="data2" localSheetId="27" hidden="1">#REF!</definedName>
    <definedName name="data2" localSheetId="26" hidden="1">#REF!</definedName>
    <definedName name="data2" localSheetId="1" hidden="1">#REF!</definedName>
    <definedName name="data2" hidden="1">#REF!</definedName>
    <definedName name="data3" localSheetId="36" hidden="1">#REF!</definedName>
    <definedName name="data3" localSheetId="3" hidden="1">#REF!</definedName>
    <definedName name="data3" localSheetId="25" hidden="1">#REF!</definedName>
    <definedName name="data3" localSheetId="34" hidden="1">#REF!</definedName>
    <definedName name="data3" localSheetId="32" hidden="1">#REF!</definedName>
    <definedName name="data3" localSheetId="31" hidden="1">#REF!</definedName>
    <definedName name="data3" localSheetId="30" hidden="1">#REF!</definedName>
    <definedName name="data3" localSheetId="29" hidden="1">#REF!</definedName>
    <definedName name="data3" localSheetId="28" hidden="1">#REF!</definedName>
    <definedName name="data3" localSheetId="27" hidden="1">#REF!</definedName>
    <definedName name="data3" localSheetId="26" hidden="1">#REF!</definedName>
    <definedName name="data3" localSheetId="1" hidden="1">#REF!</definedName>
    <definedName name="data3" hidden="1">#REF!</definedName>
    <definedName name="Data41" localSheetId="36">#REF!</definedName>
    <definedName name="Data41">#REF!</definedName>
    <definedName name="_xlnm.Database" localSheetId="36">#REF!</definedName>
    <definedName name="_xlnm.Database">#REF!</definedName>
    <definedName name="datak" localSheetId="36">#REF!</definedName>
    <definedName name="datak">#REF!</definedName>
    <definedName name="datal" localSheetId="36">#REF!</definedName>
    <definedName name="datal">#REF!</definedName>
    <definedName name="DAUNH1">#REF!</definedName>
    <definedName name="daunh2">#REF!</definedName>
    <definedName name="db">#REF!</definedName>
    <definedName name="dche" localSheetId="36">#REF!</definedName>
    <definedName name="dche">#REF!</definedName>
    <definedName name="dchinhkh">#REF!</definedName>
    <definedName name="dcu">#REF!</definedName>
    <definedName name="DD">#REF!</definedName>
    <definedName name="dd4x6" localSheetId="36">#REF!</definedName>
    <definedName name="dd4x6">#REF!</definedName>
    <definedName name="ddau">#REF!</definedName>
    <definedName name="DDAY" localSheetId="36">#REF!</definedName>
    <definedName name="dday">#REF!</definedName>
    <definedName name="dden" localSheetId="36">#REF!</definedName>
    <definedName name="dden">#REF!</definedName>
    <definedName name="ddia" localSheetId="36">#REF!</definedName>
    <definedName name="ddia">#REF!</definedName>
    <definedName name="demunc">#REF!</definedName>
    <definedName name="den_bu" localSheetId="36">#REF!</definedName>
    <definedName name="den_bu">#REF!</definedName>
    <definedName name="Det32x3" localSheetId="36">#REF!</definedName>
    <definedName name="Det32x3">#REF!</definedName>
    <definedName name="Det35x3" localSheetId="36">#REF!</definedName>
    <definedName name="Det35x3">#REF!</definedName>
    <definedName name="Det40x4" localSheetId="36">#REF!</definedName>
    <definedName name="Det40x4">#REF!</definedName>
    <definedName name="Det50x5" localSheetId="36">#REF!</definedName>
    <definedName name="Det50x5">#REF!</definedName>
    <definedName name="Det63x6" localSheetId="36">#REF!</definedName>
    <definedName name="Det63x6">#REF!</definedName>
    <definedName name="Det75x6" localSheetId="36">#REF!</definedName>
    <definedName name="Det75x6">#REF!</definedName>
    <definedName name="df" localSheetId="36">#REF!</definedName>
    <definedName name="df">#REF!</definedName>
    <definedName name="DFST0405" localSheetId="36">#REF!</definedName>
    <definedName name="DFST0405">#REF!</definedName>
    <definedName name="dg" localSheetId="36">#REF!</definedName>
    <definedName name="dg">#REF!</definedName>
    <definedName name="DGBBHop" localSheetId="36">#REF!</definedName>
    <definedName name="DGBBHop">#REF!</definedName>
    <definedName name="DGCam" localSheetId="36">#REF!</definedName>
    <definedName name="DGCam">#REF!</definedName>
    <definedName name="DGCho" localSheetId="36">#REF!</definedName>
    <definedName name="DGCho">#REF!</definedName>
    <definedName name="DGCTI592" localSheetId="36">#REF!</definedName>
    <definedName name="DGCTI592">#REF!</definedName>
    <definedName name="DGDau" localSheetId="36">#REF!</definedName>
    <definedName name="DGDau">#REF!</definedName>
    <definedName name="DGDPhong" localSheetId="36">#REF!</definedName>
    <definedName name="DGDPhong">#REF!</definedName>
    <definedName name="DGKMon" localSheetId="36">#REF!</definedName>
    <definedName name="DGKMon">#REF!</definedName>
    <definedName name="DGLDua" localSheetId="36">#REF!</definedName>
    <definedName name="DGLDua">#REF!</definedName>
    <definedName name="DGSua" localSheetId="36">#REF!</definedName>
    <definedName name="DGSua">#REF!</definedName>
    <definedName name="dgtkhau" localSheetId="36">#REF!</definedName>
    <definedName name="dgtkhau">#REF!</definedName>
    <definedName name="DGTP" localSheetId="36">#REF!</definedName>
    <definedName name="DGTP">#REF!</definedName>
    <definedName name="dgvl">#REF!</definedName>
    <definedName name="dh" localSheetId="36">#REF!</definedName>
    <definedName name="dh">#REF!</definedName>
    <definedName name="dien" localSheetId="36">#REF!</definedName>
    <definedName name="dien">#REF!</definedName>
    <definedName name="dientichck">#REF!</definedName>
    <definedName name="Discount" localSheetId="36" hidden="1">#REF!</definedName>
    <definedName name="Discount" localSheetId="3" hidden="1">#REF!</definedName>
    <definedName name="Discount" localSheetId="25" hidden="1">#REF!</definedName>
    <definedName name="Discount" localSheetId="34" hidden="1">#REF!</definedName>
    <definedName name="Discount" localSheetId="32" hidden="1">#REF!</definedName>
    <definedName name="Discount" localSheetId="31" hidden="1">#REF!</definedName>
    <definedName name="Discount" localSheetId="30" hidden="1">#REF!</definedName>
    <definedName name="Discount" localSheetId="29" hidden="1">#REF!</definedName>
    <definedName name="Discount" localSheetId="28" hidden="1">#REF!</definedName>
    <definedName name="Discount" localSheetId="27" hidden="1">#REF!</definedName>
    <definedName name="Discount" localSheetId="26" hidden="1">#REF!</definedName>
    <definedName name="Discount" localSheetId="1" hidden="1">#REF!</definedName>
    <definedName name="Discount" hidden="1">#REF!</definedName>
    <definedName name="display_area_2" localSheetId="36" hidden="1">#REF!</definedName>
    <definedName name="display_area_2" localSheetId="3" hidden="1">#REF!</definedName>
    <definedName name="display_area_2" localSheetId="25" hidden="1">#REF!</definedName>
    <definedName name="display_area_2" localSheetId="34" hidden="1">#REF!</definedName>
    <definedName name="display_area_2" localSheetId="32" hidden="1">#REF!</definedName>
    <definedName name="display_area_2" localSheetId="31" hidden="1">#REF!</definedName>
    <definedName name="display_area_2" localSheetId="30" hidden="1">#REF!</definedName>
    <definedName name="display_area_2" localSheetId="29" hidden="1">#REF!</definedName>
    <definedName name="display_area_2" localSheetId="28" hidden="1">#REF!</definedName>
    <definedName name="display_area_2" localSheetId="27" hidden="1">#REF!</definedName>
    <definedName name="display_area_2" localSheetId="26" hidden="1">#REF!</definedName>
    <definedName name="display_area_2" localSheetId="1" hidden="1">#REF!</definedName>
    <definedName name="display_area_2" hidden="1">#REF!</definedName>
    <definedName name="DM" localSheetId="36">#REF!</definedName>
    <definedName name="DM">#REF!</definedName>
    <definedName name="dmat" localSheetId="36">#REF!</definedName>
    <definedName name="dmat">#REF!</definedName>
    <definedName name="dmdv" localSheetId="36">#REF!</definedName>
    <definedName name="dmdv">#REF!</definedName>
    <definedName name="DMHH" localSheetId="36">#REF!</definedName>
    <definedName name="DMHH">#REF!</definedName>
    <definedName name="dmkh" localSheetId="36">#REF!</definedName>
    <definedName name="dmkh">#REF!</definedName>
    <definedName name="DMNVL">#REF!</definedName>
    <definedName name="dmoi" localSheetId="36">#REF!</definedName>
    <definedName name="dmoi">#REF!</definedName>
    <definedName name="DÑt45x4" localSheetId="36">#REF!</definedName>
    <definedName name="DÑt45x4">#REF!</definedName>
    <definedName name="doan1">#REF!</definedName>
    <definedName name="doan2">#REF!</definedName>
    <definedName name="doan3">#REF!</definedName>
    <definedName name="doan4">#REF!</definedName>
    <definedName name="doan5">#REF!</definedName>
    <definedName name="doan6">#REF!</definedName>
    <definedName name="dobt" localSheetId="36">#REF!</definedName>
    <definedName name="dobt">#REF!</definedName>
    <definedName name="Document_array" localSheetId="36">{"Book1"}</definedName>
    <definedName name="Document_array">{"Book1"}</definedName>
    <definedName name="Documents_array">#REF!</definedName>
    <definedName name="DonGiaNVLC" localSheetId="36">#REF!</definedName>
    <definedName name="DonGiaNVLC">#REF!</definedName>
    <definedName name="DonGiaVLP" localSheetId="36">#REF!</definedName>
    <definedName name="DonGiaVLP">#REF!</definedName>
    <definedName name="ds1pnc">#REF!</definedName>
    <definedName name="ds1pvl">#REF!</definedName>
    <definedName name="ds3pnc">#REF!</definedName>
    <definedName name="ds3pvl">#REF!</definedName>
    <definedName name="DSUMDATA" localSheetId="36">#REF!</definedName>
    <definedName name="DSUMDATA">#REF!</definedName>
    <definedName name="DTBH" localSheetId="36">#REF!</definedName>
    <definedName name="DTBH">#REF!</definedName>
    <definedName name="dtich1">#REF!</definedName>
    <definedName name="dtich2">#REF!</definedName>
    <definedName name="dtich3">#REF!</definedName>
    <definedName name="dtich4">#REF!</definedName>
    <definedName name="dtich5">#REF!</definedName>
    <definedName name="dtich6">#REF!</definedName>
    <definedName name="dtndchoco" localSheetId="36">#REF!,#REF!,#REF!,#REF!,#REF!,#REF!</definedName>
    <definedName name="dtndchoco">#REF!,#REF!,#REF!,#REF!,#REF!,#REF!</definedName>
    <definedName name="DUNG">#REF!</definedName>
    <definedName name="duoi">#REF!</definedName>
    <definedName name="ea" localSheetId="36">#REF!</definedName>
    <definedName name="ea">#REF!</definedName>
    <definedName name="Email" localSheetId="36">#REF!</definedName>
    <definedName name="Email">#REF!</definedName>
    <definedName name="End_1" localSheetId="36">#REF!</definedName>
    <definedName name="End_1">#REF!</definedName>
    <definedName name="End_10" localSheetId="36">#REF!</definedName>
    <definedName name="End_10">#REF!</definedName>
    <definedName name="End_11" localSheetId="36">#REF!</definedName>
    <definedName name="End_11">#REF!</definedName>
    <definedName name="End_12" localSheetId="36">#REF!</definedName>
    <definedName name="End_12">#REF!</definedName>
    <definedName name="End_13" localSheetId="36">#REF!</definedName>
    <definedName name="End_13">#REF!</definedName>
    <definedName name="End_2" localSheetId="36">#REF!</definedName>
    <definedName name="End_2">#REF!</definedName>
    <definedName name="End_3" localSheetId="36">#REF!</definedName>
    <definedName name="End_3">#REF!</definedName>
    <definedName name="End_4" localSheetId="36">#REF!</definedName>
    <definedName name="End_4">#REF!</definedName>
    <definedName name="End_5" localSheetId="36">#REF!</definedName>
    <definedName name="End_5">#REF!</definedName>
    <definedName name="End_6" localSheetId="36">#REF!</definedName>
    <definedName name="End_6">#REF!</definedName>
    <definedName name="End_7" localSheetId="36">#REF!</definedName>
    <definedName name="End_7">#REF!</definedName>
    <definedName name="End_8" localSheetId="36">#REF!</definedName>
    <definedName name="End_8">#REF!</definedName>
    <definedName name="End_9" localSheetId="36">#REF!</definedName>
    <definedName name="End_9">#REF!</definedName>
    <definedName name="Excell_HCM">#REF!</definedName>
    <definedName name="f">#REF!</definedName>
    <definedName name="f92F56">#REF!</definedName>
    <definedName name="FACTOR" localSheetId="36">#REF!</definedName>
    <definedName name="FACTOR">#REF!</definedName>
    <definedName name="Fax" localSheetId="36">#REF!</definedName>
    <definedName name="Fax">#REF!</definedName>
    <definedName name="FCode" localSheetId="36" hidden="1">#REF!</definedName>
    <definedName name="FCode" localSheetId="3" hidden="1">#REF!</definedName>
    <definedName name="FCode" localSheetId="25" hidden="1">#REF!</definedName>
    <definedName name="FCode" localSheetId="34" hidden="1">#REF!</definedName>
    <definedName name="FCode" localSheetId="32" hidden="1">#REF!</definedName>
    <definedName name="FCode" localSheetId="31" hidden="1">#REF!</definedName>
    <definedName name="FCode" localSheetId="30" hidden="1">#REF!</definedName>
    <definedName name="FCode" localSheetId="29" hidden="1">#REF!</definedName>
    <definedName name="FCode" localSheetId="28" hidden="1">#REF!</definedName>
    <definedName name="FCode" localSheetId="27" hidden="1">#REF!</definedName>
    <definedName name="FCode" localSheetId="26" hidden="1">#REF!</definedName>
    <definedName name="FCode" localSheetId="1" hidden="1">#REF!</definedName>
    <definedName name="FCode" hidden="1">#REF!</definedName>
    <definedName name="g40g40">#REF!</definedName>
    <definedName name="gachchongtron">#REF!</definedName>
    <definedName name="gachlanem">#REF!</definedName>
    <definedName name="gannhat">#REF!</definedName>
    <definedName name="gas" localSheetId="36">#REF!</definedName>
    <definedName name="gas">#REF!</definedName>
    <definedName name="gchi" localSheetId="36">#REF!</definedName>
    <definedName name="gchi">#REF!</definedName>
    <definedName name="gd" localSheetId="36">#REF!</definedName>
    <definedName name="gd">#REF!</definedName>
    <definedName name="GFST04" localSheetId="36">#REF!</definedName>
    <definedName name="GFST04">#REF!</definedName>
    <definedName name="ghdkghk" localSheetId="36">'~         '!$C$1</definedName>
    <definedName name="gia_tien" localSheetId="36">#REF!</definedName>
    <definedName name="gia_tien">#REF!</definedName>
    <definedName name="gia_tien_BTN" localSheetId="36">#REF!</definedName>
    <definedName name="gia_tien_BTN">#REF!</definedName>
    <definedName name="GiaTB" localSheetId="36">#REF!</definedName>
    <definedName name="GiaTB">#REF!</definedName>
    <definedName name="giotuoi">#REF!</definedName>
    <definedName name="gl3p">#REF!</definedName>
    <definedName name="gld" localSheetId="36">#REF!</definedName>
    <definedName name="gld">#REF!</definedName>
    <definedName name="Goc32x3" localSheetId="36">#REF!</definedName>
    <definedName name="Goc32x3">#REF!</definedName>
    <definedName name="Goc35x3" localSheetId="36">#REF!</definedName>
    <definedName name="Goc35x3">#REF!</definedName>
    <definedName name="Goc40x4" localSheetId="36">#REF!</definedName>
    <definedName name="Goc40x4">#REF!</definedName>
    <definedName name="Goc45x4" localSheetId="36">#REF!</definedName>
    <definedName name="Goc45x4">#REF!</definedName>
    <definedName name="Goc50x5" localSheetId="36">#REF!</definedName>
    <definedName name="Goc50x5">#REF!</definedName>
    <definedName name="Goc63x6" localSheetId="36">#REF!</definedName>
    <definedName name="Goc63x6">#REF!</definedName>
    <definedName name="Goc75x6" localSheetId="36">#REF!</definedName>
    <definedName name="Goc75x6">#REF!</definedName>
    <definedName name="GOVAP1">#REF!</definedName>
    <definedName name="GOVAP2">#REF!</definedName>
    <definedName name="gtc" localSheetId="36">#REF!</definedName>
    <definedName name="gtc">#REF!</definedName>
    <definedName name="GTRI">#REF!</definedName>
    <definedName name="GTXL" localSheetId="36">#REF!</definedName>
    <definedName name="GTXL">#REF!</definedName>
    <definedName name="gxm" localSheetId="36">#REF!</definedName>
    <definedName name="gxm">#REF!</definedName>
    <definedName name="h" localSheetId="36" hidden="1">{"'Sheet1'!$L$16"}</definedName>
    <definedName name="h" localSheetId="3" hidden="1">{"'Sheet1'!$L$16"}</definedName>
    <definedName name="h" localSheetId="34" hidden="1">{"'Sheet1'!$L$16"}</definedName>
    <definedName name="h" localSheetId="1" hidden="1">{"'Sheet1'!$L$16"}</definedName>
    <definedName name="h" hidden="1">{"'Sheet1'!$L$16"}</definedName>
    <definedName name="H_ng_mòc_cáng_trÖnh">#REF!</definedName>
    <definedName name="Ha" localSheetId="36">#REF!</definedName>
    <definedName name="Ha">#REF!</definedName>
    <definedName name="HCM">#REF!</definedName>
    <definedName name="Heä_soá_laép_xaø_H">1.7</definedName>
    <definedName name="heä_soá_sình_laày">#REF!</definedName>
    <definedName name="HiddenRows" localSheetId="36" hidden="1">#REF!</definedName>
    <definedName name="HiddenRows" localSheetId="3" hidden="1">#REF!</definedName>
    <definedName name="HiddenRows" localSheetId="25" hidden="1">#REF!</definedName>
    <definedName name="HiddenRows" localSheetId="34" hidden="1">#REF!</definedName>
    <definedName name="HiddenRows" localSheetId="32" hidden="1">#REF!</definedName>
    <definedName name="HiddenRows" localSheetId="31" hidden="1">#REF!</definedName>
    <definedName name="HiddenRows" localSheetId="30" hidden="1">#REF!</definedName>
    <definedName name="HiddenRows" localSheetId="29" hidden="1">#REF!</definedName>
    <definedName name="HiddenRows" localSheetId="28" hidden="1">#REF!</definedName>
    <definedName name="HiddenRows" localSheetId="27" hidden="1">#REF!</definedName>
    <definedName name="HiddenRows" localSheetId="26" hidden="1">#REF!</definedName>
    <definedName name="HiddenRows" localSheetId="1" hidden="1">#REF!</definedName>
    <definedName name="HiddenRows" hidden="1">#REF!</definedName>
    <definedName name="hien" localSheetId="36">#REF!</definedName>
    <definedName name="hien">#REF!</definedName>
    <definedName name="HMLK">#REF!</definedName>
    <definedName name="HMNAM">#REF!</definedName>
    <definedName name="HMÑK">#REF!</definedName>
    <definedName name="HMPS">#REF!</definedName>
    <definedName name="hoc">55000</definedName>
    <definedName name="HOCMON">#REF!</definedName>
    <definedName name="HOME_MANP" localSheetId="36">#REF!</definedName>
    <definedName name="HOME_MANP">#REF!</definedName>
    <definedName name="HOMEOFFICE_COST" localSheetId="36">#REF!</definedName>
    <definedName name="HOMEOFFICE_COST">#REF!</definedName>
    <definedName name="hoten">#REF!</definedName>
    <definedName name="Hoü_vaì_tãn">#REF!</definedName>
    <definedName name="HSCT3">0.1</definedName>
    <definedName name="hsdc1">#REF!</definedName>
    <definedName name="HSDN">2.5</definedName>
    <definedName name="HSHH">#REF!</definedName>
    <definedName name="HSHHUT">#REF!</definedName>
    <definedName name="hsk">#REF!</definedName>
    <definedName name="HSSL">#REF!</definedName>
    <definedName name="HSVC1">#REF!</definedName>
    <definedName name="HSVC2">#REF!</definedName>
    <definedName name="HSVC3">#REF!</definedName>
    <definedName name="HTML_CodePage" hidden="1">950</definedName>
    <definedName name="HTML_Control" localSheetId="36" hidden="1">{"'Sheet1'!$L$16"}</definedName>
    <definedName name="HTML_Control" localSheetId="3" hidden="1">{"'Sheet1'!$L$16"}</definedName>
    <definedName name="HTML_Control" localSheetId="34" hidden="1">{"'Sheet1'!$L$16"}</definedName>
    <definedName name="HTML_Control" localSheetId="1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TNC">#REF!</definedName>
    <definedName name="HTVL">#REF!</definedName>
    <definedName name="huy" localSheetId="36" hidden="1">{"'Sheet1'!$L$16"}</definedName>
    <definedName name="huy" localSheetId="3" hidden="1">{"'Sheet1'!$L$16"}</definedName>
    <definedName name="huy" localSheetId="34" hidden="1">{"'Sheet1'!$L$16"}</definedName>
    <definedName name="huy" localSheetId="1" hidden="1">{"'Sheet1'!$L$16"}</definedName>
    <definedName name="huy" hidden="1">{"'Sheet1'!$L$16"}</definedName>
    <definedName name="HUYHAN">#REF!</definedName>
    <definedName name="I" localSheetId="36">#REF!</definedName>
    <definedName name="I">#REF!</definedName>
    <definedName name="I_A">#REF!</definedName>
    <definedName name="I_B">#REF!</definedName>
    <definedName name="I_c">#REF!</definedName>
    <definedName name="iCount" localSheetId="36">3</definedName>
    <definedName name="IDLAB_COST" localSheetId="36">#REF!</definedName>
    <definedName name="IDLAB_COST">#REF!</definedName>
    <definedName name="II_A">#REF!</definedName>
    <definedName name="II_B">#REF!</definedName>
    <definedName name="II_c">#REF!</definedName>
    <definedName name="III_a">#REF!</definedName>
    <definedName name="III_B">#REF!</definedName>
    <definedName name="III_c">#REF!</definedName>
    <definedName name="in" localSheetId="36">#REF!</definedName>
    <definedName name="in">#REF!</definedName>
    <definedName name="IND_LAB" localSheetId="36">#REF!</definedName>
    <definedName name="IND_LAB">#REF!</definedName>
    <definedName name="INDMANP" localSheetId="36">#REF!</definedName>
    <definedName name="INDMANP">#REF!</definedName>
    <definedName name="j">#REF!</definedName>
    <definedName name="j356C8" localSheetId="36">#REF!</definedName>
    <definedName name="j356C8">#REF!</definedName>
    <definedName name="K" localSheetId="36">#REF!</definedName>
    <definedName name="K">#REF!</definedName>
    <definedName name="kcong" localSheetId="36">#REF!</definedName>
    <definedName name="kcong">#REF!</definedName>
    <definedName name="kdien" localSheetId="36">#REF!</definedName>
    <definedName name="kdien">#REF!</definedName>
    <definedName name="KDQTT0405" localSheetId="36">#REF!</definedName>
    <definedName name="KDQTT0405">#REF!</definedName>
    <definedName name="kh" localSheetId="36">#REF!</definedName>
    <definedName name="KH">#REF!</definedName>
    <definedName name="kh_kh1">#REF!</definedName>
    <definedName name="khac">2</definedName>
    <definedName name="Khâi">#REF!</definedName>
    <definedName name="KHMOI">#REF!</definedName>
    <definedName name="KhoSX" localSheetId="36">#REF!</definedName>
    <definedName name="KhoSX">#REF!</definedName>
    <definedName name="KHSXSnack" localSheetId="36">#REF!</definedName>
    <definedName name="KHSXSnack">#REF!</definedName>
    <definedName name="KhuyenmaiUPS">"AutoShape 264"</definedName>
    <definedName name="Kiem_tra_trung_ten" localSheetId="36">#REF!</definedName>
    <definedName name="Kiem_tra_trung_ten">#REF!</definedName>
    <definedName name="kiemtoant0405" localSheetId="36">#REF!</definedName>
    <definedName name="kiemtoant0405">#REF!</definedName>
    <definedName name="kp1ph">#REF!</definedName>
    <definedName name="KQ_Truong">#REF!</definedName>
    <definedName name="ktcpt0405" localSheetId="36">#REF!</definedName>
    <definedName name="ktcpt0405">#REF!</definedName>
    <definedName name="KVC" localSheetId="36">#REF!</definedName>
    <definedName name="KVC">#REF!</definedName>
    <definedName name="kytt0405" localSheetId="36">#REF!</definedName>
    <definedName name="kytt0405">#REF!</definedName>
    <definedName name="L" localSheetId="36">#REF!</definedName>
    <definedName name="L">#REF!</definedName>
    <definedName name="l_1">#REF!</definedName>
    <definedName name="lan" localSheetId="36" hidden="1">{#N/A,#N/A,TRUE,"BT M200 da 10x20"}</definedName>
    <definedName name="lan" localSheetId="3" hidden="1">{#N/A,#N/A,TRUE,"BT M200 da 10x20"}</definedName>
    <definedName name="lan" localSheetId="34" hidden="1">{#N/A,#N/A,TRUE,"BT M200 da 10x20"}</definedName>
    <definedName name="lan" localSheetId="1" hidden="1">{#N/A,#N/A,TRUE,"BT M200 da 10x20"}</definedName>
    <definedName name="lan" hidden="1">{#N/A,#N/A,TRUE,"BT M200 da 10x20"}</definedName>
    <definedName name="lanhto">#REF!</definedName>
    <definedName name="Lapmay">#REF!</definedName>
    <definedName name="LGNDCHOCO1" localSheetId="36">#REF!,#REF!,#REF!,#REF!,#REF!,#REF!</definedName>
    <definedName name="LGNDCHOCO1">#REF!,#REF!,#REF!,#REF!,#REF!,#REF!</definedName>
    <definedName name="lhmlghj" localSheetId="36">'~         '!$A$1</definedName>
    <definedName name="list" localSheetId="36">#REF!</definedName>
    <definedName name="Listdmuc" localSheetId="36">#REF!</definedName>
    <definedName name="Listdmuc">#REF!</definedName>
    <definedName name="Lmk">#REF!</definedName>
    <definedName name="LN">#REF!</definedName>
    <definedName name="Lnsc">#REF!</definedName>
    <definedName name="Lo">#REF!</definedName>
    <definedName name="LO283K">#REF!</definedName>
    <definedName name="LO815K">#REF!</definedName>
    <definedName name="ltre" localSheetId="36">#REF!</definedName>
    <definedName name="ltre">#REF!</definedName>
    <definedName name="luong">#REF!</definedName>
    <definedName name="lVC" localSheetId="36">#REF!</definedName>
    <definedName name="lVC">#REF!</definedName>
    <definedName name="m" localSheetId="36">#REF!</definedName>
    <definedName name="m">#REF!</definedName>
    <definedName name="M12ba3p">#REF!</definedName>
    <definedName name="M12bb1p">#REF!</definedName>
    <definedName name="M12cbnc">#REF!</definedName>
    <definedName name="M12cbvl">#REF!</definedName>
    <definedName name="M14bb1p">#REF!</definedName>
    <definedName name="m8aanc">#REF!</definedName>
    <definedName name="m8aavl">#REF!</definedName>
    <definedName name="ma">#REF!</definedName>
    <definedName name="Ma3pnc">#REF!</definedName>
    <definedName name="Ma3pvl">#REF!</definedName>
    <definedName name="Maa3pnc">#REF!</definedName>
    <definedName name="Maa3pvl">#REF!</definedName>
    <definedName name="MAHANG">#REF!</definedName>
    <definedName name="MAJ_CON_EQP" localSheetId="36">#REF!</definedName>
    <definedName name="MAJ_CON_EQP">#REF!</definedName>
    <definedName name="MANPP">#REF!</definedName>
    <definedName name="MAÕCOÙ">#REF!</definedName>
    <definedName name="MAÕNÔÏ">#REF!</definedName>
    <definedName name="MART0405" localSheetId="36">#REF!</definedName>
    <definedName name="MART0405">#REF!</definedName>
    <definedName name="matit">#REF!</definedName>
    <definedName name="MATP_GT">#REF!</definedName>
    <definedName name="may">#REF!</definedName>
    <definedName name="Mba1p">#REF!</definedName>
    <definedName name="Mba3p">#REF!</definedName>
    <definedName name="Mbb3p">#REF!</definedName>
    <definedName name="Mbn1p">#REF!</definedName>
    <definedName name="mc" localSheetId="36">#REF!</definedName>
    <definedName name="mc">#REF!</definedName>
    <definedName name="me" localSheetId="36">#REF!</definedName>
    <definedName name="me">#REF!</definedName>
    <definedName name="MG_A" localSheetId="36">#REF!</definedName>
    <definedName name="MG_A">#REF!</definedName>
    <definedName name="mh">#REF!</definedName>
    <definedName name="MNPP">#REF!</definedName>
    <definedName name="mongbang">#REF!</definedName>
    <definedName name="mongdon">#REF!</definedName>
    <definedName name="month" localSheetId="36">CONCATENATE("CGS KIDO ",TEXT(#REF!,"mm")," ",YEAR(#REF!))</definedName>
    <definedName name="month">CONCATENATE("CGS KIDO ",TEXT(#REF!,"mm")," ",YEAR(#REF!))</definedName>
    <definedName name="Morong">#REF!</definedName>
    <definedName name="Morong4054_85">#REF!</definedName>
    <definedName name="MST">#REF!</definedName>
    <definedName name="MTMAC12">#REF!</definedName>
    <definedName name="mtram">#REF!</definedName>
    <definedName name="MTS">#REF!</definedName>
    <definedName name="mts_kh1">#REF!</definedName>
    <definedName name="mts_ts1">#REF!</definedName>
    <definedName name="mts_von1">#REF!</definedName>
    <definedName name="MUA">#REF!</definedName>
    <definedName name="N.THAÙNG">#REF!</definedName>
    <definedName name="n1pig">#REF!</definedName>
    <definedName name="n1pind">#REF!</definedName>
    <definedName name="n1ping">#REF!</definedName>
    <definedName name="n1pint">#REF!</definedName>
    <definedName name="Nam" localSheetId="36" hidden="1">#REF!</definedName>
    <definedName name="Nam" localSheetId="3" hidden="1">#REF!</definedName>
    <definedName name="Nam" localSheetId="25" hidden="1">#REF!</definedName>
    <definedName name="Nam" localSheetId="34" hidden="1">#REF!</definedName>
    <definedName name="Nam" localSheetId="32" hidden="1">#REF!</definedName>
    <definedName name="Nam" localSheetId="31" hidden="1">#REF!</definedName>
    <definedName name="Nam" localSheetId="30" hidden="1">#REF!</definedName>
    <definedName name="Nam" localSheetId="29" hidden="1">#REF!</definedName>
    <definedName name="Nam" localSheetId="28" hidden="1">#REF!</definedName>
    <definedName name="Nam" localSheetId="27" hidden="1">#REF!</definedName>
    <definedName name="Nam" localSheetId="26" hidden="1">#REF!</definedName>
    <definedName name="Nam" localSheetId="1" hidden="1">#REF!</definedName>
    <definedName name="Nam" hidden="1">#REF!</definedName>
    <definedName name="Name" localSheetId="36">#REF!</definedName>
    <definedName name="Name">#REF!</definedName>
    <definedName name="nc1p">#REF!</definedName>
    <definedName name="nc3p">#REF!</definedName>
    <definedName name="NCBD100">#REF!</definedName>
    <definedName name="NCBD200">#REF!</definedName>
    <definedName name="NCBD250">#REF!</definedName>
    <definedName name="NCcap0.7" localSheetId="36">#REF!</definedName>
    <definedName name="NCcap0.7">#REF!</definedName>
    <definedName name="NCcap1" localSheetId="36">#REF!</definedName>
    <definedName name="NCcap1">#REF!</definedName>
    <definedName name="ncong">#REF!</definedName>
    <definedName name="NCT_BKTC">#REF!</definedName>
    <definedName name="nctram">#REF!</definedName>
    <definedName name="NCVC100">#REF!</definedName>
    <definedName name="NCVC200">#REF!</definedName>
    <definedName name="NCVC250">#REF!</definedName>
    <definedName name="NCVC3P">#REF!</definedName>
    <definedName name="NET" localSheetId="36">#REF!</definedName>
    <definedName name="NET">#REF!</definedName>
    <definedName name="NET_1">#REF!</definedName>
    <definedName name="NET_ANA" localSheetId="36">#REF!</definedName>
    <definedName name="NET_ANA">#REF!</definedName>
    <definedName name="NET_ANA_1">#REF!</definedName>
    <definedName name="NET_ANA_2">#REF!</definedName>
    <definedName name="NG_THANG">#REF!</definedName>
    <definedName name="nganquyt0405" localSheetId="36">#REF!</definedName>
    <definedName name="nganquyt0405">#REF!</definedName>
    <definedName name="NGAØY" localSheetId="36">#REF!</definedName>
    <definedName name="NGAØY">#REF!</definedName>
    <definedName name="ngau" localSheetId="36">#REF!</definedName>
    <definedName name="ngau">#REF!</definedName>
    <definedName name="Ngay03" localSheetId="36">#REF!</definedName>
    <definedName name="Ngay03">#REF!</definedName>
    <definedName name="NgayXK" localSheetId="36">#REF!</definedName>
    <definedName name="NgayXK">#REF!</definedName>
    <definedName name="NH" localSheetId="36">#REF!</definedName>
    <definedName name="NH">#REF!</definedName>
    <definedName name="Nh_n_cáng">#REF!</definedName>
    <definedName name="NHAÄP">#REF!</definedName>
    <definedName name="Nhapsolieu">#REF!</definedName>
    <definedName name="nhn">#REF!</definedName>
    <definedName name="NHot" localSheetId="36">#REF!</definedName>
    <definedName name="NHot">#REF!</definedName>
    <definedName name="nhua" localSheetId="36">#REF!</definedName>
    <definedName name="nhua">#REF!</definedName>
    <definedName name="nig">#REF!</definedName>
    <definedName name="nig1p">#REF!</definedName>
    <definedName name="nig3p">#REF!</definedName>
    <definedName name="nignc1p">#REF!</definedName>
    <definedName name="nigvl1p">#REF!</definedName>
    <definedName name="nin">#REF!</definedName>
    <definedName name="nin14nc3p">#REF!</definedName>
    <definedName name="nin14vl3p">#REF!</definedName>
    <definedName name="nin1903p">#REF!</definedName>
    <definedName name="nin190nc3p">#REF!</definedName>
    <definedName name="nin190vl3p">#REF!</definedName>
    <definedName name="nin2903p">#REF!</definedName>
    <definedName name="nin290nc3p">#REF!</definedName>
    <definedName name="nin290vl3p">#REF!</definedName>
    <definedName name="nin3p">#REF!</definedName>
    <definedName name="nind">#REF!</definedName>
    <definedName name="nind1p">#REF!</definedName>
    <definedName name="nind3p">#REF!</definedName>
    <definedName name="nindnc1p">#REF!</definedName>
    <definedName name="nindnc3p">#REF!</definedName>
    <definedName name="nindvl1p">#REF!</definedName>
    <definedName name="nindvl3p">#REF!</definedName>
    <definedName name="ning1p">#REF!</definedName>
    <definedName name="ningnc1p">#REF!</definedName>
    <definedName name="ningvl1p">#REF!</definedName>
    <definedName name="ninnc3p">#REF!</definedName>
    <definedName name="nint1p">#REF!</definedName>
    <definedName name="nintnc1p">#REF!</definedName>
    <definedName name="nintvl1p">#REF!</definedName>
    <definedName name="ninvl3p">#REF!</definedName>
    <definedName name="NL">#REF!</definedName>
    <definedName name="nl1p">#REF!</definedName>
    <definedName name="nl3p">#REF!</definedName>
    <definedName name="nlnc3p">#REF!</definedName>
    <definedName name="nlnc3pha">#REF!</definedName>
    <definedName name="NLTK1p">#REF!</definedName>
    <definedName name="nlvl3p">#REF!</definedName>
    <definedName name="nn">#REF!</definedName>
    <definedName name="nn1p">#REF!</definedName>
    <definedName name="nn3p">#REF!</definedName>
    <definedName name="nnnc3p">#REF!</definedName>
    <definedName name="nnvl3p">#REF!</definedName>
    <definedName name="No" localSheetId="36">#REF!</definedName>
    <definedName name="No">#REF!</definedName>
    <definedName name="NOÄI_DUNG">#REF!</definedName>
    <definedName name="none">#REF!</definedName>
    <definedName name="NPP">#REF!</definedName>
    <definedName name="nsl">#REF!</definedName>
    <definedName name="NU">#REF!</definedName>
    <definedName name="nv">#REF!</definedName>
    <definedName name="NVL" localSheetId="36">#REF!</definedName>
    <definedName name="NVL">#REF!</definedName>
    <definedName name="NVLxuatkho" localSheetId="36">#REF!</definedName>
    <definedName name="NVLxuatkho">#REF!</definedName>
    <definedName name="NXT">#REF!</definedName>
    <definedName name="ong" localSheetId="36">#REF!</definedName>
    <definedName name="ong">#REF!</definedName>
    <definedName name="OrderTable" localSheetId="36" hidden="1">#REF!</definedName>
    <definedName name="OrderTable" localSheetId="3" hidden="1">#REF!</definedName>
    <definedName name="OrderTable" localSheetId="25" hidden="1">#REF!</definedName>
    <definedName name="OrderTable" localSheetId="34" hidden="1">#REF!</definedName>
    <definedName name="OrderTable" localSheetId="32" hidden="1">#REF!</definedName>
    <definedName name="OrderTable" localSheetId="31" hidden="1">#REF!</definedName>
    <definedName name="OrderTable" localSheetId="30" hidden="1">#REF!</definedName>
    <definedName name="OrderTable" localSheetId="29" hidden="1">#REF!</definedName>
    <definedName name="OrderTable" localSheetId="28" hidden="1">#REF!</definedName>
    <definedName name="OrderTable" localSheetId="27" hidden="1">#REF!</definedName>
    <definedName name="OrderTable" localSheetId="26" hidden="1">#REF!</definedName>
    <definedName name="OrderTable" localSheetId="1" hidden="1">#REF!</definedName>
    <definedName name="OrderTable" hidden="1">#REF!</definedName>
    <definedName name="oxy" localSheetId="36">#REF!</definedName>
    <definedName name="oxy">#REF!</definedName>
    <definedName name="PA" localSheetId="36">#REF!</definedName>
    <definedName name="PA">#REF!</definedName>
    <definedName name="panen">#REF!</definedName>
    <definedName name="PChe">#REF!</definedName>
    <definedName name="pgia" localSheetId="36">#REF!</definedName>
    <definedName name="pgia">#REF!</definedName>
    <definedName name="phapchet0405" localSheetId="36">#REF!</definedName>
    <definedName name="phapchet0405">#REF!</definedName>
    <definedName name="Phone" localSheetId="36">#REF!</definedName>
    <definedName name="Phone">#REF!</definedName>
    <definedName name="phu_luc_vua" localSheetId="36">#REF!</definedName>
    <definedName name="phu_luc_vua">#REF!</definedName>
    <definedName name="PHUNHUAN">#REF!</definedName>
    <definedName name="PK">#REF!</definedName>
    <definedName name="PRICE" localSheetId="36">#REF!</definedName>
    <definedName name="PRICE">#REF!</definedName>
    <definedName name="PRICE1" localSheetId="36">#REF!</definedName>
    <definedName name="PRICE1">#REF!</definedName>
    <definedName name="_xlnm.Print_Area" localSheetId="36">#REF!</definedName>
    <definedName name="_xlnm.Print_Area">#REF!</definedName>
    <definedName name="_xlnm.Print_Titles" localSheetId="36">#N/A</definedName>
    <definedName name="_xlnm.Print_Titles" localSheetId="11">'Amata WH'!$13:$14</definedName>
    <definedName name="_xlnm.Print_Titles" localSheetId="24">'Ben Tre'!$13:$14</definedName>
    <definedName name="_xlnm.Print_Titles" localSheetId="5">'Cat Lai'!$13:$14</definedName>
    <definedName name="_xlnm.Print_Titles" localSheetId="3">CCDC!#REF!</definedName>
    <definedName name="_xlnm.Print_Titles" localSheetId="23">'Container Park'!$13:$14</definedName>
    <definedName name="_xlnm.Print_Titles" localSheetId="22">'Da Nang'!$13:$14</definedName>
    <definedName name="_xlnm.Print_Titles" localSheetId="21">'Dong Nai'!$13:$14</definedName>
    <definedName name="_xlnm.Print_Titles" localSheetId="20">Etown!$13:$14</definedName>
    <definedName name="_xlnm.Print_Titles" localSheetId="19">HHC!$13:$14</definedName>
    <definedName name="_xlnm.Print_Titles" localSheetId="10">'HP WH'!$13:$14</definedName>
    <definedName name="_xlnm.Print_Titles" localSheetId="9">'Lien Anh WH'!$13:$14</definedName>
    <definedName name="_xlnm.Print_Titles" localSheetId="18">Shiseido!$13:$14</definedName>
    <definedName name="_xlnm.Print_Titles" localSheetId="17">SHTP!$13:$14</definedName>
    <definedName name="_xlnm.Print_Titles" localSheetId="8">'Song Than WH'!$13:$14</definedName>
    <definedName name="_xlnm.Print_Titles" localSheetId="16">'Tan Binh'!$13:$14</definedName>
    <definedName name="_xlnm.Print_Titles" localSheetId="15">'Tan Binh (Truck)'!$13:$14</definedName>
    <definedName name="_xlnm.Print_Titles" localSheetId="14">'Tan Thuan'!$13:$14</definedName>
    <definedName name="_xlnm.Print_Titles" localSheetId="7">'Thuan An WH'!$13:$14</definedName>
    <definedName name="_xlnm.Print_Titles" localSheetId="6">'Tien Nga WH'!$13:$14</definedName>
    <definedName name="_xlnm.Print_Titles" localSheetId="4">TSCĐ!#REF!</definedName>
    <definedName name="_xlnm.Print_Titles" localSheetId="13">'VSIP 1'!$13:$14</definedName>
    <definedName name="_xlnm.Print_Titles" localSheetId="12">'VSIP 2'!$13:$14</definedName>
    <definedName name="_xlnm.Print_Titles">#N/A</definedName>
    <definedName name="Print_Titles_MI" localSheetId="36">#REF!</definedName>
    <definedName name="Print_Titles_MI">#REF!</definedName>
    <definedName name="PRINTA" localSheetId="36">#REF!</definedName>
    <definedName name="PRINTA">#REF!</definedName>
    <definedName name="PRINTB" localSheetId="36">#REF!</definedName>
    <definedName name="PRINTB">#REF!</definedName>
    <definedName name="PRINTC" localSheetId="36">#REF!</definedName>
    <definedName name="PRINTC">#REF!</definedName>
    <definedName name="ProdForm" localSheetId="36" hidden="1">#REF!</definedName>
    <definedName name="ProdForm" localSheetId="3" hidden="1">#REF!</definedName>
    <definedName name="ProdForm" localSheetId="25" hidden="1">#REF!</definedName>
    <definedName name="ProdForm" localSheetId="34" hidden="1">#REF!</definedName>
    <definedName name="ProdForm" localSheetId="32" hidden="1">#REF!</definedName>
    <definedName name="ProdForm" localSheetId="31" hidden="1">#REF!</definedName>
    <definedName name="ProdForm" localSheetId="30" hidden="1">#REF!</definedName>
    <definedName name="ProdForm" localSheetId="29" hidden="1">#REF!</definedName>
    <definedName name="ProdForm" localSheetId="28" hidden="1">#REF!</definedName>
    <definedName name="ProdForm" localSheetId="27" hidden="1">#REF!</definedName>
    <definedName name="ProdForm" localSheetId="26" hidden="1">#REF!</definedName>
    <definedName name="ProdForm" localSheetId="1" hidden="1">#REF!</definedName>
    <definedName name="ProdForm" hidden="1">#REF!</definedName>
    <definedName name="Product" localSheetId="36" hidden="1">#REF!</definedName>
    <definedName name="Product" localSheetId="3" hidden="1">#REF!</definedName>
    <definedName name="Product" localSheetId="25" hidden="1">#REF!</definedName>
    <definedName name="Product" localSheetId="34" hidden="1">#REF!</definedName>
    <definedName name="Product" localSheetId="32" hidden="1">#REF!</definedName>
    <definedName name="Product" localSheetId="31" hidden="1">#REF!</definedName>
    <definedName name="Product" localSheetId="30" hidden="1">#REF!</definedName>
    <definedName name="Product" localSheetId="29" hidden="1">#REF!</definedName>
    <definedName name="Product" localSheetId="28" hidden="1">#REF!</definedName>
    <definedName name="Product" localSheetId="27" hidden="1">#REF!</definedName>
    <definedName name="Product" localSheetId="26" hidden="1">#REF!</definedName>
    <definedName name="Product" localSheetId="1" hidden="1">#REF!</definedName>
    <definedName name="Product" hidden="1">#REF!</definedName>
    <definedName name="PROPOSAL" localSheetId="36">#REF!</definedName>
    <definedName name="PROPOSAL">#REF!</definedName>
    <definedName name="pt" localSheetId="36">#REF!</definedName>
    <definedName name="pt">#REF!</definedName>
    <definedName name="PT_Duong" localSheetId="36">#REF!</definedName>
    <definedName name="PT_Duong">#REF!</definedName>
    <definedName name="ptdg" localSheetId="36">#REF!</definedName>
    <definedName name="ptdg">#REF!</definedName>
    <definedName name="PTDG_cau" localSheetId="36">#REF!</definedName>
    <definedName name="ptdg_cong" localSheetId="36">#REF!</definedName>
    <definedName name="ptdg_cong">#REF!</definedName>
    <definedName name="ptdg_duong" localSheetId="36">#REF!</definedName>
    <definedName name="ptdg_duong">#REF!</definedName>
    <definedName name="ptgdsxt0405" localSheetId="36">#REF!</definedName>
    <definedName name="ptgdsxt0405">#REF!</definedName>
    <definedName name="Q_So" localSheetId="36">#REF!</definedName>
    <definedName name="Q_So">#REF!</definedName>
    <definedName name="qh" localSheetId="36">#REF!</definedName>
    <definedName name="qh">#REF!</definedName>
    <definedName name="QQ">#REF!</definedName>
    <definedName name="QUAN1">#REF!</definedName>
    <definedName name="QUAN10">#REF!</definedName>
    <definedName name="QUAN11">#REF!</definedName>
    <definedName name="QUAN12">#REF!</definedName>
    <definedName name="QUAN2">#REF!</definedName>
    <definedName name="QUAN4">#REF!</definedName>
    <definedName name="QUAN7">#REF!</definedName>
    <definedName name="QUAN8B">#REF!</definedName>
    <definedName name="QUANGTIEN2">#REF!</definedName>
    <definedName name="ra11p">#REF!</definedName>
    <definedName name="ra13p">#REF!</definedName>
    <definedName name="RCArea" localSheetId="36" hidden="1">#REF!</definedName>
    <definedName name="RCArea" localSheetId="3" hidden="1">#REF!</definedName>
    <definedName name="RCArea" localSheetId="25" hidden="1">#REF!</definedName>
    <definedName name="RCArea" localSheetId="34" hidden="1">#REF!</definedName>
    <definedName name="RCArea" localSheetId="32" hidden="1">#REF!</definedName>
    <definedName name="RCArea" localSheetId="31" hidden="1">#REF!</definedName>
    <definedName name="RCArea" localSheetId="30" hidden="1">#REF!</definedName>
    <definedName name="RCArea" localSheetId="29" hidden="1">#REF!</definedName>
    <definedName name="RCArea" localSheetId="28" hidden="1">#REF!</definedName>
    <definedName name="RCArea" localSheetId="27" hidden="1">#REF!</definedName>
    <definedName name="RCArea" localSheetId="26" hidden="1">#REF!</definedName>
    <definedName name="RCArea" localSheetId="1" hidden="1">#REF!</definedName>
    <definedName name="RCArea" hidden="1">#REF!</definedName>
    <definedName name="_xlnm.Recorder">#REF!</definedName>
    <definedName name="RECOUT">#N/A</definedName>
    <definedName name="RFP003A" localSheetId="36">#REF!</definedName>
    <definedName name="RFP003A">#REF!</definedName>
    <definedName name="RFP003B" localSheetId="36">#REF!</definedName>
    <definedName name="RFP003B">#REF!</definedName>
    <definedName name="RFP003C" localSheetId="36">#REF!</definedName>
    <definedName name="RFP003C">#REF!</definedName>
    <definedName name="RFP003D" localSheetId="36">#REF!</definedName>
    <definedName name="RFP003D">#REF!</definedName>
    <definedName name="RFP003E" localSheetId="36">#REF!</definedName>
    <definedName name="RFP003E">#REF!</definedName>
    <definedName name="RFP003F" localSheetId="36">#REF!</definedName>
    <definedName name="RFP003F">#REF!</definedName>
    <definedName name="rong1">#REF!</definedName>
    <definedName name="rong2">#REF!</definedName>
    <definedName name="rong3">#REF!</definedName>
    <definedName name="rong4">#REF!</definedName>
    <definedName name="rong5">#REF!</definedName>
    <definedName name="rong6">#REF!</definedName>
    <definedName name="s" localSheetId="36">#REF!</definedName>
    <definedName name="S">#REF!</definedName>
    <definedName name="S_2_Bï_v_nh">#REF!</definedName>
    <definedName name="san">#REF!</definedName>
    <definedName name="SCCR">#REF!</definedName>
    <definedName name="SCDT">#REF!</definedName>
    <definedName name="SCH" localSheetId="36">#REF!</definedName>
    <definedName name="SCH">#REF!</definedName>
    <definedName name="SCT_BKTC">#REF!</definedName>
    <definedName name="SDMONG">#REF!</definedName>
    <definedName name="SEDI">#REF!</definedName>
    <definedName name="Sheet1" localSheetId="36">#REF!</definedName>
    <definedName name="Sheet1">#REF!</definedName>
    <definedName name="SheetName" localSheetId="36">"[KH0907.xls]~         "</definedName>
    <definedName name="sieucao">#REF!</definedName>
    <definedName name="SIZE" localSheetId="36">#REF!</definedName>
    <definedName name="SIZE">#REF!</definedName>
    <definedName name="SL_CRD">#REF!</definedName>
    <definedName name="SL_CRS">#REF!</definedName>
    <definedName name="SL_CS">#REF!</definedName>
    <definedName name="SL_DD">#REF!</definedName>
    <definedName name="slg">#REF!</definedName>
    <definedName name="slk" localSheetId="36">#REF!</definedName>
    <definedName name="slk">#REF!</definedName>
    <definedName name="sll" localSheetId="36">#REF!</definedName>
    <definedName name="sll">#REF!</definedName>
    <definedName name="soc3p">#REF!</definedName>
    <definedName name="socando" localSheetId="36">#REF!</definedName>
    <definedName name="socando">#REF!</definedName>
    <definedName name="Soi" localSheetId="36">#REF!</definedName>
    <definedName name="Soi">#REF!</definedName>
    <definedName name="solomont0405" localSheetId="36">#REF!</definedName>
    <definedName name="solomont0405">#REF!</definedName>
    <definedName name="son">#REF!</definedName>
    <definedName name="SORT" localSheetId="36">#REF!</definedName>
    <definedName name="SORT">#REF!</definedName>
    <definedName name="SOTIEN_BKTC">#REF!</definedName>
    <definedName name="SPEC" localSheetId="36">#REF!</definedName>
    <definedName name="SPEC">#REF!</definedName>
    <definedName name="SpecialPrice" localSheetId="36" hidden="1">#REF!</definedName>
    <definedName name="SpecialPrice" localSheetId="3" hidden="1">#REF!</definedName>
    <definedName name="SpecialPrice" localSheetId="25" hidden="1">#REF!</definedName>
    <definedName name="SpecialPrice" localSheetId="34" hidden="1">#REF!</definedName>
    <definedName name="SpecialPrice" localSheetId="32" hidden="1">#REF!</definedName>
    <definedName name="SpecialPrice" localSheetId="31" hidden="1">#REF!</definedName>
    <definedName name="SpecialPrice" localSheetId="30" hidden="1">#REF!</definedName>
    <definedName name="SpecialPrice" localSheetId="29" hidden="1">#REF!</definedName>
    <definedName name="SpecialPrice" localSheetId="28" hidden="1">#REF!</definedName>
    <definedName name="SpecialPrice" localSheetId="27" hidden="1">#REF!</definedName>
    <definedName name="SpecialPrice" localSheetId="26" hidden="1">#REF!</definedName>
    <definedName name="SpecialPrice" localSheetId="1" hidden="1">#REF!</definedName>
    <definedName name="SpecialPrice" hidden="1">#REF!</definedName>
    <definedName name="SPECSUMMARY" localSheetId="36">#REF!</definedName>
    <definedName name="SPECSUMMARY">#REF!</definedName>
    <definedName name="ST_TH2_131">3</definedName>
    <definedName name="Start_1" localSheetId="36">#REF!</definedName>
    <definedName name="Start_1">#REF!</definedName>
    <definedName name="Start_10" localSheetId="36">#REF!</definedName>
    <definedName name="Start_10">#REF!</definedName>
    <definedName name="Start_11" localSheetId="36">#REF!</definedName>
    <definedName name="Start_11">#REF!</definedName>
    <definedName name="Start_12" localSheetId="36">#REF!</definedName>
    <definedName name="Start_12">#REF!</definedName>
    <definedName name="Start_13" localSheetId="36">#REF!</definedName>
    <definedName name="Start_13">#REF!</definedName>
    <definedName name="Start_2" localSheetId="36">#REF!</definedName>
    <definedName name="Start_2">#REF!</definedName>
    <definedName name="Start_3" localSheetId="36">#REF!</definedName>
    <definedName name="Start_3">#REF!</definedName>
    <definedName name="Start_4" localSheetId="36">#REF!</definedName>
    <definedName name="Start_4">#REF!</definedName>
    <definedName name="Start_5" localSheetId="36">#REF!</definedName>
    <definedName name="Start_5">#REF!</definedName>
    <definedName name="Start_6" localSheetId="36">#REF!</definedName>
    <definedName name="Start_6">#REF!</definedName>
    <definedName name="Start_7" localSheetId="36">#REF!</definedName>
    <definedName name="Start_7">#REF!</definedName>
    <definedName name="Start_8" localSheetId="36">#REF!</definedName>
    <definedName name="Start_8">#REF!</definedName>
    <definedName name="Start_9" localSheetId="36">#REF!</definedName>
    <definedName name="Start_9">#REF!</definedName>
    <definedName name="State" localSheetId="36">#REF!</definedName>
    <definedName name="State">#REF!</definedName>
    <definedName name="Stt">#REF!</definedName>
    <definedName name="SUMMARY" localSheetId="36">#REF!</definedName>
    <definedName name="SUMMARY">#REF!</definedName>
    <definedName name="sumTB">#REF!</definedName>
    <definedName name="sumXL">#REF!</definedName>
    <definedName name="T" localSheetId="36">#REF!</definedName>
    <definedName name="t101p">#REF!</definedName>
    <definedName name="t103p">#REF!</definedName>
    <definedName name="t10nc1p">#REF!</definedName>
    <definedName name="t10vl1p">#REF!</definedName>
    <definedName name="t121p">#REF!</definedName>
    <definedName name="t123p">#REF!</definedName>
    <definedName name="t141p">#REF!</definedName>
    <definedName name="t143p">#REF!</definedName>
    <definedName name="t14nc3p">#REF!</definedName>
    <definedName name="t14vl3p">#REF!</definedName>
    <definedName name="T44QUAN3">#REF!</definedName>
    <definedName name="T45GOVAP1">#REF!</definedName>
    <definedName name="T45HCUCHI">#REF!</definedName>
    <definedName name="T45HHOCMON">#REF!</definedName>
    <definedName name="T45QBINHCHANH">#REF!</definedName>
    <definedName name="T45QBINHTAN">#REF!</definedName>
    <definedName name="T45QBINHTHANH1">#REF!</definedName>
    <definedName name="T45QBINHTHANH2">#REF!</definedName>
    <definedName name="T45QGOVAP1">#REF!</definedName>
    <definedName name="T45QGOVAP2">#REF!</definedName>
    <definedName name="T45QPHUNHUAN">#REF!</definedName>
    <definedName name="T45QTANBINH2">#REF!</definedName>
    <definedName name="T45QTANHBINH1">#REF!</definedName>
    <definedName name="T45QTANPHU">#REF!</definedName>
    <definedName name="T45QTHUDUC1">#REF!</definedName>
    <definedName name="T45QTHUDUC2">#REF!</definedName>
    <definedName name="T45QUAN1">#REF!</definedName>
    <definedName name="T45QUAN10">#REF!</definedName>
    <definedName name="T45QUAN11">#REF!</definedName>
    <definedName name="T45QUAN12">#REF!</definedName>
    <definedName name="T45QUAN2">#REF!</definedName>
    <definedName name="T45QUAN3">#REF!</definedName>
    <definedName name="T45QUAN4">#REF!</definedName>
    <definedName name="T45QUAN6A">#REF!</definedName>
    <definedName name="T45QUAN6B">#REF!</definedName>
    <definedName name="T45QUAN7">#REF!</definedName>
    <definedName name="T45QUAN8B">#REF!</definedName>
    <definedName name="T45QUAN9">#REF!</definedName>
    <definedName name="tadao" localSheetId="36">#REF!</definedName>
    <definedName name="tadao">#REF!</definedName>
    <definedName name="TAMTINH" localSheetId="36">#REF!</definedName>
    <definedName name="TAMTINH">#REF!</definedName>
    <definedName name="TANBINH1">#REF!</definedName>
    <definedName name="TANBINH2">#REF!</definedName>
    <definedName name="TANPHU">#REF!</definedName>
    <definedName name="TaxTV">10%</definedName>
    <definedName name="TaxXL">5%</definedName>
    <definedName name="TBA" localSheetId="36">#REF!</definedName>
    <definedName name="TBA">#REF!</definedName>
    <definedName name="tbl_ProdInfo" localSheetId="36" hidden="1">#REF!</definedName>
    <definedName name="tbl_ProdInfo" localSheetId="3" hidden="1">#REF!</definedName>
    <definedName name="tbl_ProdInfo" localSheetId="25" hidden="1">#REF!</definedName>
    <definedName name="tbl_ProdInfo" localSheetId="34" hidden="1">#REF!</definedName>
    <definedName name="tbl_ProdInfo" localSheetId="32" hidden="1">#REF!</definedName>
    <definedName name="tbl_ProdInfo" localSheetId="31" hidden="1">#REF!</definedName>
    <definedName name="tbl_ProdInfo" localSheetId="30" hidden="1">#REF!</definedName>
    <definedName name="tbl_ProdInfo" localSheetId="29" hidden="1">#REF!</definedName>
    <definedName name="tbl_ProdInfo" localSheetId="28" hidden="1">#REF!</definedName>
    <definedName name="tbl_ProdInfo" localSheetId="27" hidden="1">#REF!</definedName>
    <definedName name="tbl_ProdInfo" localSheetId="26" hidden="1">#REF!</definedName>
    <definedName name="tbl_ProdInfo" localSheetId="1" hidden="1">#REF!</definedName>
    <definedName name="tbl_ProdInfo" hidden="1">#REF!</definedName>
    <definedName name="tbtram">#REF!</definedName>
    <definedName name="TC">#REF!</definedName>
    <definedName name="TC_NHANH1">#REF!</definedName>
    <definedName name="TC44HCUCHI">#REF!</definedName>
    <definedName name="TC44HHOCMON">#REF!</definedName>
    <definedName name="TC44QBINHCHANH">#REF!</definedName>
    <definedName name="TC44QBINHTAN">#REF!</definedName>
    <definedName name="TC44QBINHTHANH1">#REF!</definedName>
    <definedName name="TC44QBINHTHANH2">#REF!</definedName>
    <definedName name="TC44QGOVAP1">#REF!</definedName>
    <definedName name="TC44QGOVAP2">#REF!</definedName>
    <definedName name="TC44QPHUNHUAN">#REF!</definedName>
    <definedName name="TC44QTANBINH1">#REF!</definedName>
    <definedName name="TC44QTANBINH2">#REF!</definedName>
    <definedName name="TC44QTANPHU">#REF!</definedName>
    <definedName name="TC44QTHUDUC1">#REF!</definedName>
    <definedName name="TC44QTHUDUC2">#REF!</definedName>
    <definedName name="TC44QUAN1">#REF!</definedName>
    <definedName name="TC44QUAN10">#REF!</definedName>
    <definedName name="TC44QUAN11">#REF!</definedName>
    <definedName name="TC44QUAN12">#REF!</definedName>
    <definedName name="TC44QUAN2">#REF!</definedName>
    <definedName name="TC44QUAN32">#REF!</definedName>
    <definedName name="TC44QUAN4">#REF!</definedName>
    <definedName name="TC44QUAN5">#REF!</definedName>
    <definedName name="TC44QUAN6A">#REF!</definedName>
    <definedName name="TC44QUAN6B">#REF!</definedName>
    <definedName name="TC44QUAN7">#REF!</definedName>
    <definedName name="TC44QUAN8A">#REF!</definedName>
    <definedName name="TC44QUAN8B">#REF!</definedName>
    <definedName name="Tchuan">#REF!</definedName>
    <definedName name="td1p">#REF!</definedName>
    <definedName name="td3p">#REF!</definedName>
    <definedName name="tdnc1p">#REF!</definedName>
    <definedName name="tdo" localSheetId="36">#REF!</definedName>
    <definedName name="tdo">#REF!</definedName>
    <definedName name="tdtr2cnc">#REF!</definedName>
    <definedName name="tdtr2cvl">#REF!</definedName>
    <definedName name="tdvl1p">#REF!</definedName>
    <definedName name="tenck">#REF!</definedName>
    <definedName name="TENCT">#REF!</definedName>
    <definedName name="TenDMNVL">#REF!</definedName>
    <definedName name="TG" localSheetId="36">#REF!</definedName>
    <definedName name="TG">#REF!</definedName>
    <definedName name="th">#REF!</definedName>
    <definedName name="thang">#REF!</definedName>
    <definedName name="thanhtien">#REF!</definedName>
    <definedName name="thepban">#REF!</definedName>
    <definedName name="thepto">#REF!</definedName>
    <definedName name="thetichck">#REF!</definedName>
    <definedName name="THGO1pnc">#REF!</definedName>
    <definedName name="thht">#REF!</definedName>
    <definedName name="THI">#REF!</definedName>
    <definedName name="thinh">#REF!</definedName>
    <definedName name="thkp3">#REF!</definedName>
    <definedName name="thtich1">#REF!</definedName>
    <definedName name="thtich2">#REF!</definedName>
    <definedName name="thtich3">#REF!</definedName>
    <definedName name="thtich4">#REF!</definedName>
    <definedName name="thtich5">#REF!</definedName>
    <definedName name="thtich6">#REF!</definedName>
    <definedName name="thtt">#REF!</definedName>
    <definedName name="THUDUC1">#REF!</definedName>
    <definedName name="THUDUC2">#REF!</definedName>
    <definedName name="thue">6</definedName>
    <definedName name="THUONG1">#REF!</definedName>
    <definedName name="THUONG2">#REF!</definedName>
    <definedName name="THUONG3">#REF!</definedName>
    <definedName name="THUONG4">#REF!</definedName>
    <definedName name="Tien" localSheetId="36">#REF!</definedName>
    <definedName name="Tien">#REF!</definedName>
    <definedName name="Tim_lan_xuat_hien" localSheetId="36">#REF!</definedName>
    <definedName name="Tim_lan_xuat_hien">#REF!</definedName>
    <definedName name="tim_xuat_hien" localSheetId="36">#REF!</definedName>
    <definedName name="tim_xuat_hien">#REF!</definedName>
    <definedName name="TITAN">#REF!</definedName>
    <definedName name="TK">#REF!</definedName>
    <definedName name="TKCOÙ">#REF!</definedName>
    <definedName name="TKNÔÏ">#REF!</definedName>
    <definedName name="TLAC120">#REF!</definedName>
    <definedName name="TLAC35">#REF!</definedName>
    <definedName name="TLAC50">#REF!</definedName>
    <definedName name="TLAC70">#REF!</definedName>
    <definedName name="TLAC95">#REF!</definedName>
    <definedName name="Tle" localSheetId="36">#REF!</definedName>
    <definedName name="Tle">#REF!</definedName>
    <definedName name="tluong" localSheetId="36">#REF!</definedName>
    <definedName name="tluong">#REF!</definedName>
    <definedName name="ton" localSheetId="36">#REF!</definedName>
    <definedName name="Tong_nhom" localSheetId="36">#REF!</definedName>
    <definedName name="Tong_nhom">#REF!</definedName>
    <definedName name="tongbt">#REF!</definedName>
    <definedName name="tongcong">#REF!</definedName>
    <definedName name="tongdientich">#REF!</definedName>
    <definedName name="tongthep">#REF!</definedName>
    <definedName name="tongthetich">#REF!</definedName>
    <definedName name="TOP" localSheetId="36">#REF!</definedName>
    <definedName name="TOP">#REF!</definedName>
    <definedName name="total">#REF!</definedName>
    <definedName name="totald">#REF!</definedName>
    <definedName name="TPLRP" localSheetId="36">#REF!</definedName>
    <definedName name="TPLRP">#REF!</definedName>
    <definedName name="Tra_DM_su_dung" localSheetId="36">#REF!</definedName>
    <definedName name="Tra_DM_su_dung">#REF!</definedName>
    <definedName name="Tra_don_gia_KS" localSheetId="36">#REF!</definedName>
    <definedName name="Tra_don_gia_KS">#REF!</definedName>
    <definedName name="Tra_DTCT" localSheetId="36">#REF!</definedName>
    <definedName name="Tra_DTCT">#REF!</definedName>
    <definedName name="Tra_tim_hang_mucPT_trung" localSheetId="36">#REF!</definedName>
    <definedName name="Tra_tim_hang_mucPT_trung">#REF!</definedName>
    <definedName name="Tra_TL" localSheetId="36">#REF!</definedName>
    <definedName name="Tra_TL">#REF!</definedName>
    <definedName name="Tra_ty_le2" localSheetId="36">#REF!</definedName>
    <definedName name="Tra_ty_le2">#REF!</definedName>
    <definedName name="Tra_ty_le3" localSheetId="36">#REF!</definedName>
    <definedName name="Tra_ty_le3">#REF!</definedName>
    <definedName name="Tra_ty_le4" localSheetId="36">#REF!</definedName>
    <definedName name="Tra_ty_le4">#REF!</definedName>
    <definedName name="Tra_ty_le5" localSheetId="36">#REF!</definedName>
    <definedName name="Tra_ty_le5">#REF!</definedName>
    <definedName name="TRA_VAT_LIEU" localSheetId="36">#REF!</definedName>
    <definedName name="TRA_VAT_LIEU">#REF!</definedName>
    <definedName name="TRA_VL" localSheetId="36">#REF!</definedName>
    <definedName name="TRA_VL">#REF!</definedName>
    <definedName name="TRADE2" localSheetId="36">#REF!</definedName>
    <definedName name="TRADE2">#REF!</definedName>
    <definedName name="TRAM" localSheetId="36">#REF!</definedName>
    <definedName name="TRAM">#REF!</definedName>
    <definedName name="TRAvH">#REF!</definedName>
    <definedName name="TRAVL" localSheetId="36">#REF!</definedName>
    <definedName name="TRAVL">#REF!</definedName>
    <definedName name="ts">[1]mats!$C$8:$G$20402</definedName>
    <definedName name="ts_ts1">#REF!</definedName>
    <definedName name="TT">#REF!</definedName>
    <definedName name="TT_1P">#REF!</definedName>
    <definedName name="TT_3p">#REF!</definedName>
    <definedName name="ttam" localSheetId="36">#REF!</definedName>
    <definedName name="ttam">#REF!</definedName>
    <definedName name="ttao" localSheetId="36">#REF!</definedName>
    <definedName name="ttao">#REF!</definedName>
    <definedName name="ttbt" localSheetId="36">#REF!</definedName>
    <definedName name="ttbt">#REF!</definedName>
    <definedName name="tthi" localSheetId="36">#REF!</definedName>
    <definedName name="tthi">#REF!</definedName>
    <definedName name="ttronmk">#REF!</definedName>
    <definedName name="ttttt0405" localSheetId="36">#REF!</definedName>
    <definedName name="ttttt0405">#REF!</definedName>
    <definedName name="TUAN45">#REF!</definedName>
    <definedName name="TUAN46">#REF!</definedName>
    <definedName name="TUAN48">#REF!</definedName>
    <definedName name="TUAN49">#REF!</definedName>
    <definedName name="TUAN50">#REF!</definedName>
    <definedName name="TUAN51">#REF!</definedName>
    <definedName name="TUAN52">#REF!</definedName>
    <definedName name="tv75nc">#REF!</definedName>
    <definedName name="tv75vl">#REF!</definedName>
    <definedName name="TXB11QBINHCHANH">#REF!</definedName>
    <definedName name="TXB11QBINHTAN">#REF!</definedName>
    <definedName name="TXB11QBINHTHANH1">#REF!</definedName>
    <definedName name="TXB11QBINHTHANH2">#REF!</definedName>
    <definedName name="TXB11QCUCHI">#REF!</definedName>
    <definedName name="TXB11QGOVAP1">#REF!</definedName>
    <definedName name="TXB11QGOVAP2">#REF!</definedName>
    <definedName name="TXB11QHOCMON">#REF!</definedName>
    <definedName name="TXB11QPHUNHUAN">#REF!</definedName>
    <definedName name="TXB11QTANBINH1">#REF!</definedName>
    <definedName name="TXB11QTANBINH2">#REF!</definedName>
    <definedName name="TXB11QTANPHU">#REF!</definedName>
    <definedName name="TXB11QTHUDUC1">#REF!</definedName>
    <definedName name="TXB11QTHUDUC2">#REF!</definedName>
    <definedName name="TXB11QUAN1">#REF!</definedName>
    <definedName name="TXB11QUAN10">#REF!</definedName>
    <definedName name="TXB11QUAN11">#REF!</definedName>
    <definedName name="TXB11QUAN12">#REF!</definedName>
    <definedName name="TXB11QUAN2">#REF!</definedName>
    <definedName name="TXB11QUAN4">#REF!</definedName>
    <definedName name="TXB11QUAN6B">#REF!</definedName>
    <definedName name="TXB11QUAN7">#REF!</definedName>
    <definedName name="TXB11QUAN8A">#REF!</definedName>
    <definedName name="TXB11QUAN8B">#REF!</definedName>
    <definedName name="TXB44QUAN5">#REF!</definedName>
    <definedName name="TXB44QUAN6A">#REF!</definedName>
    <definedName name="ty_le" localSheetId="36">#REF!</definedName>
    <definedName name="ty_le">#REF!</definedName>
    <definedName name="ty_le_BTN" localSheetId="36">#REF!</definedName>
    <definedName name="ty_le_BTN">#REF!</definedName>
    <definedName name="Ty_le1" localSheetId="36">#REF!</definedName>
    <definedName name="Ty_le1">#REF!</definedName>
    <definedName name="USD">#REF!</definedName>
    <definedName name="v">#REF!</definedName>
    <definedName name="V_t_tõ">#REF!</definedName>
    <definedName name="VARIINST" localSheetId="36">#REF!</definedName>
    <definedName name="VARIINST">#REF!</definedName>
    <definedName name="VARIPURC" localSheetId="36">#REF!</definedName>
    <definedName name="VARIPURC">#REF!</definedName>
    <definedName name="vat">5</definedName>
    <definedName name="vccot" localSheetId="36">#REF!</definedName>
    <definedName name="vccot">#REF!</definedName>
    <definedName name="VCHT">#REF!</definedName>
    <definedName name="vctb" localSheetId="36">#REF!</definedName>
    <definedName name="vctb">#REF!</definedName>
    <definedName name="vd3p">#REF!</definedName>
    <definedName name="vl1p">#REF!</definedName>
    <definedName name="vl3p">#REF!</definedName>
    <definedName name="Vlcap0.7" localSheetId="36">#REF!</definedName>
    <definedName name="Vlcap0.7">#REF!</definedName>
    <definedName name="VLcap1" localSheetId="36">#REF!</definedName>
    <definedName name="VLcap1">#REF!</definedName>
    <definedName name="vldn400">#REF!</definedName>
    <definedName name="vldn600">#REF!</definedName>
    <definedName name="vltram">#REF!</definedName>
    <definedName name="VND">#REF!</definedName>
    <definedName name="voi">#REF!</definedName>
    <definedName name="von_von1">#REF!</definedName>
    <definedName name="vr3p">#REF!</definedName>
    <definedName name="vtu">#REF!</definedName>
    <definedName name="VÙ">#REF!</definedName>
    <definedName name="vung">#REF!</definedName>
    <definedName name="VUNG_NH1">#REF!</definedName>
    <definedName name="vung_nh2">#REF!</definedName>
    <definedName name="vungbc">#REF!</definedName>
    <definedName name="vungdcd" localSheetId="36">#REF!</definedName>
    <definedName name="vungdcd">#REF!</definedName>
    <definedName name="vungdcl" localSheetId="36">#REF!</definedName>
    <definedName name="vungdcl">#REF!</definedName>
    <definedName name="vungnhapk" localSheetId="36">#REF!</definedName>
    <definedName name="vungnhapk">#REF!</definedName>
    <definedName name="vungnhapl" localSheetId="36">#REF!</definedName>
    <definedName name="vungnhapl">#REF!</definedName>
    <definedName name="vungxuatk" localSheetId="36">#REF!</definedName>
    <definedName name="vungxuatk">#REF!</definedName>
    <definedName name="vungxuatl" localSheetId="36">#REF!</definedName>
    <definedName name="vungxuatl">#REF!</definedName>
    <definedName name="vungz">#REF!</definedName>
    <definedName name="W" localSheetId="36">#REF!</definedName>
    <definedName name="W">#REF!</definedName>
    <definedName name="wrn.BAOCAO." localSheetId="36" hidden="1">{#N/A,#N/A,FALSE,"sum";#N/A,#N/A,FALSE,"MARTV";#N/A,#N/A,FALSE,"APRTV"}</definedName>
    <definedName name="wrn.BAOCAO." localSheetId="3" hidden="1">{#N/A,#N/A,FALSE,"sum";#N/A,#N/A,FALSE,"MARTV";#N/A,#N/A,FALSE,"APRTV"}</definedName>
    <definedName name="wrn.BAOCAO." localSheetId="34" hidden="1">{#N/A,#N/A,FALSE,"sum";#N/A,#N/A,FALSE,"MARTV";#N/A,#N/A,FALSE,"APRTV"}</definedName>
    <definedName name="wrn.BAOCAO." localSheetId="1" hidden="1">{#N/A,#N/A,FALSE,"sum";#N/A,#N/A,FALSE,"MARTV";#N/A,#N/A,FALSE,"APRTV"}</definedName>
    <definedName name="wrn.BAOCAO." hidden="1">{#N/A,#N/A,FALSE,"sum";#N/A,#N/A,FALSE,"MARTV";#N/A,#N/A,FALSE,"APRTV"}</definedName>
    <definedName name="wrn.chi._.tiÆt." localSheetId="3" hidden="1">{#N/A,#N/A,FALSE,"Chi tiÆt"}</definedName>
    <definedName name="wrn.chi._.tiÆt." localSheetId="34" hidden="1">{#N/A,#N/A,FALSE,"Chi tiÆt"}</definedName>
    <definedName name="wrn.chi._.tiÆt." localSheetId="1" hidden="1">{#N/A,#N/A,FALSE,"Chi tiÆt"}</definedName>
    <definedName name="wrn.chi._.tiÆt." hidden="1">{#N/A,#N/A,FALSE,"Chi tiÆt"}</definedName>
    <definedName name="wrn.vd." localSheetId="36" hidden="1">{#N/A,#N/A,TRUE,"BT M200 da 10x20"}</definedName>
    <definedName name="wrn.vd." localSheetId="3" hidden="1">{#N/A,#N/A,TRUE,"BT M200 da 10x20"}</definedName>
    <definedName name="wrn.vd." localSheetId="34" hidden="1">{#N/A,#N/A,TRUE,"BT M200 da 10x20"}</definedName>
    <definedName name="wrn.vd." localSheetId="1" hidden="1">{#N/A,#N/A,TRUE,"BT M200 da 10x20"}</definedName>
    <definedName name="wrn.vd." hidden="1">{#N/A,#N/A,TRUE,"BT M200 da 10x20"}</definedName>
    <definedName name="X" localSheetId="36">#REF!</definedName>
    <definedName name="X">#REF!</definedName>
    <definedName name="x1pind">#REF!</definedName>
    <definedName name="x1ping">#REF!</definedName>
    <definedName name="x1pint">#REF!</definedName>
    <definedName name="XCCT">0.5</definedName>
    <definedName name="xfco">#REF!</definedName>
    <definedName name="xfco3p">#REF!</definedName>
    <definedName name="xfcotnc">#REF!</definedName>
    <definedName name="xfcotvl">#REF!</definedName>
    <definedName name="xh" localSheetId="36">#REF!</definedName>
    <definedName name="xh">#REF!</definedName>
    <definedName name="xhn">#REF!</definedName>
    <definedName name="xig">#REF!</definedName>
    <definedName name="xig1">#REF!</definedName>
    <definedName name="xig1p">#REF!</definedName>
    <definedName name="xig3p">#REF!</definedName>
    <definedName name="xignc3p">#REF!</definedName>
    <definedName name="xigvl3p">#REF!</definedName>
    <definedName name="xin">#REF!</definedName>
    <definedName name="xin190">#REF!</definedName>
    <definedName name="xin1903p">#REF!</definedName>
    <definedName name="xin2903p">#REF!</definedName>
    <definedName name="xin290nc3p">#REF!</definedName>
    <definedName name="xin290vl3p">#REF!</definedName>
    <definedName name="xin3p">#REF!</definedName>
    <definedName name="xind">#REF!</definedName>
    <definedName name="xind1p">#REF!</definedName>
    <definedName name="xind3p">#REF!</definedName>
    <definedName name="xindnc1p">#REF!</definedName>
    <definedName name="xindvl1p">#REF!</definedName>
    <definedName name="xing1p">#REF!</definedName>
    <definedName name="xingnc1p">#REF!</definedName>
    <definedName name="xingvl1p">#REF!</definedName>
    <definedName name="xinnc3p">#REF!</definedName>
    <definedName name="xint1p">#REF!</definedName>
    <definedName name="xinvl3p">#REF!</definedName>
    <definedName name="xit">#REF!</definedName>
    <definedName name="xit1">#REF!</definedName>
    <definedName name="xit1p">#REF!</definedName>
    <definedName name="xit2nc3p">#REF!</definedName>
    <definedName name="xit2vl3p">#REF!</definedName>
    <definedName name="xit3p">#REF!</definedName>
    <definedName name="xitnc3p">#REF!</definedName>
    <definedName name="xitvl3p">#REF!</definedName>
    <definedName name="xl" localSheetId="36">#REF!</definedName>
    <definedName name="xl">#REF!</definedName>
    <definedName name="xlc" localSheetId="36">#REF!</definedName>
    <definedName name="xlc">#REF!</definedName>
    <definedName name="xlk" localSheetId="36">#REF!</definedName>
    <definedName name="xlk">#REF!</definedName>
    <definedName name="xmp40" localSheetId="36">#REF!</definedName>
    <definedName name="xmp40">#REF!</definedName>
    <definedName name="xn" localSheetId="36">#REF!</definedName>
    <definedName name="xn">#REF!</definedName>
    <definedName name="xoanhapk" localSheetId="36">#REF!,#REF!</definedName>
    <definedName name="xoanhapk">#REF!,#REF!</definedName>
    <definedName name="xoanhapl" localSheetId="36">#REF!,#REF!</definedName>
    <definedName name="xoanhapl">#REF!,#REF!</definedName>
    <definedName name="xoaxuatk" localSheetId="36">#REF!</definedName>
    <definedName name="xoaxuatk">#REF!</definedName>
    <definedName name="xoaxuatl" localSheetId="36">#REF!</definedName>
    <definedName name="xoaxuatl">#REF!</definedName>
    <definedName name="XUAÁT">#REF!</definedName>
    <definedName name="Xuân">#REF!</definedName>
    <definedName name="xxxs">#REF!</definedName>
    <definedName name="z" localSheetId="36">#REF!</definedName>
    <definedName name="Z">#REF!</definedName>
    <definedName name="Zip" localSheetId="36">#REF!</definedName>
    <definedName name="Zip">#REF!</definedName>
    <definedName name="ZYX" localSheetId="36">#REF!</definedName>
    <definedName name="ZYX">#REF!</definedName>
    <definedName name="ZZZ" localSheetId="36">#REF!</definedName>
    <definedName name="ZZZ">#REF!</definedName>
    <definedName name="전">#REF!</definedName>
    <definedName name="주택사업본부">#REF!</definedName>
    <definedName name="철구사업본부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6" i="173" l="1"/>
  <c r="G16" i="173"/>
  <c r="F16" i="173"/>
  <c r="E16" i="173"/>
  <c r="J15" i="173"/>
  <c r="J16" i="173" s="1"/>
  <c r="I15" i="173"/>
  <c r="I16" i="173" s="1"/>
  <c r="A15" i="173"/>
  <c r="J42" i="154" l="1"/>
  <c r="I42" i="154"/>
  <c r="A42" i="154"/>
  <c r="J73" i="163"/>
  <c r="I73" i="163"/>
  <c r="A73" i="163"/>
  <c r="J50" i="166" l="1"/>
  <c r="I50" i="166"/>
  <c r="J49" i="166"/>
  <c r="I49" i="166"/>
  <c r="J48" i="166"/>
  <c r="I48" i="166"/>
  <c r="J47" i="166"/>
  <c r="I47" i="166"/>
  <c r="G68" i="171" l="1"/>
  <c r="E68" i="171"/>
  <c r="J66" i="171"/>
  <c r="I66" i="171"/>
  <c r="A66" i="171"/>
  <c r="J65" i="171"/>
  <c r="I65" i="171"/>
  <c r="A65" i="171"/>
  <c r="J56" i="171"/>
  <c r="I56" i="171"/>
  <c r="A56" i="171"/>
  <c r="J55" i="171"/>
  <c r="I55" i="171"/>
  <c r="A55" i="171"/>
  <c r="J45" i="171"/>
  <c r="I45" i="171"/>
  <c r="A45" i="171"/>
  <c r="J42" i="171"/>
  <c r="I42" i="171"/>
  <c r="A42" i="171"/>
  <c r="J41" i="171"/>
  <c r="I41" i="171"/>
  <c r="A41" i="171"/>
  <c r="J40" i="171"/>
  <c r="I40" i="171"/>
  <c r="A40" i="171"/>
  <c r="J39" i="171"/>
  <c r="I39" i="171"/>
  <c r="A39" i="171"/>
  <c r="J38" i="171"/>
  <c r="I38" i="171"/>
  <c r="A38" i="171"/>
  <c r="J37" i="171"/>
  <c r="I37" i="171"/>
  <c r="A37" i="171"/>
  <c r="J36" i="171"/>
  <c r="I36" i="171"/>
  <c r="A36" i="171"/>
  <c r="J31" i="171"/>
  <c r="I31" i="171"/>
  <c r="A31" i="171"/>
  <c r="J26" i="171"/>
  <c r="I26" i="171"/>
  <c r="A26" i="171"/>
  <c r="J25" i="171"/>
  <c r="I25" i="171"/>
  <c r="A25" i="171"/>
  <c r="J24" i="171"/>
  <c r="I24" i="171"/>
  <c r="A24" i="171"/>
  <c r="J23" i="171"/>
  <c r="I23" i="171"/>
  <c r="A23" i="171"/>
  <c r="J22" i="171"/>
  <c r="I22" i="171"/>
  <c r="A22" i="171"/>
  <c r="J18" i="171"/>
  <c r="I18" i="171"/>
  <c r="A18" i="171"/>
  <c r="J17" i="171"/>
  <c r="I17" i="171"/>
  <c r="A17" i="171"/>
  <c r="J16" i="171"/>
  <c r="I16" i="171"/>
  <c r="A16" i="171"/>
  <c r="J15" i="171"/>
  <c r="I15" i="171"/>
  <c r="A15" i="171"/>
  <c r="J67" i="171"/>
  <c r="I67" i="171"/>
  <c r="A67" i="171"/>
  <c r="J64" i="171"/>
  <c r="I64" i="171"/>
  <c r="A64" i="171"/>
  <c r="J63" i="171"/>
  <c r="I63" i="171"/>
  <c r="A63" i="171"/>
  <c r="J62" i="171"/>
  <c r="I62" i="171"/>
  <c r="A62" i="171"/>
  <c r="J61" i="171"/>
  <c r="I61" i="171"/>
  <c r="A61" i="171"/>
  <c r="J60" i="171"/>
  <c r="I60" i="171"/>
  <c r="A60" i="171"/>
  <c r="J59" i="171"/>
  <c r="I59" i="171"/>
  <c r="A59" i="171"/>
  <c r="J58" i="171"/>
  <c r="I58" i="171"/>
  <c r="A58" i="171"/>
  <c r="J57" i="171"/>
  <c r="I57" i="171"/>
  <c r="A57" i="171"/>
  <c r="J54" i="171"/>
  <c r="I54" i="171"/>
  <c r="A54" i="171"/>
  <c r="J53" i="171"/>
  <c r="I53" i="171"/>
  <c r="A53" i="171"/>
  <c r="J52" i="171"/>
  <c r="I52" i="171"/>
  <c r="A52" i="171"/>
  <c r="J51" i="171"/>
  <c r="I51" i="171"/>
  <c r="A51" i="171"/>
  <c r="J50" i="171"/>
  <c r="I50" i="171"/>
  <c r="A50" i="171"/>
  <c r="J49" i="171"/>
  <c r="I49" i="171"/>
  <c r="A49" i="171"/>
  <c r="J48" i="171"/>
  <c r="I48" i="171"/>
  <c r="A48" i="171"/>
  <c r="J47" i="171"/>
  <c r="I47" i="171"/>
  <c r="A47" i="171"/>
  <c r="J46" i="171"/>
  <c r="I46" i="171"/>
  <c r="A46" i="171"/>
  <c r="J44" i="171"/>
  <c r="I44" i="171"/>
  <c r="A44" i="171"/>
  <c r="J43" i="171"/>
  <c r="I43" i="171"/>
  <c r="A43" i="171"/>
  <c r="J35" i="171"/>
  <c r="I35" i="171"/>
  <c r="A35" i="171"/>
  <c r="J34" i="171"/>
  <c r="I34" i="171"/>
  <c r="A34" i="171"/>
  <c r="J33" i="171"/>
  <c r="I33" i="171"/>
  <c r="A33" i="171"/>
  <c r="J32" i="171"/>
  <c r="I32" i="171"/>
  <c r="A32" i="171"/>
  <c r="J30" i="171"/>
  <c r="I30" i="171"/>
  <c r="A30" i="171"/>
  <c r="J29" i="171"/>
  <c r="I29" i="171"/>
  <c r="A29" i="171"/>
  <c r="J28" i="171"/>
  <c r="I28" i="171"/>
  <c r="A28" i="171"/>
  <c r="J27" i="171"/>
  <c r="I27" i="171"/>
  <c r="A27" i="171"/>
  <c r="J21" i="171"/>
  <c r="I21" i="171"/>
  <c r="A21" i="171"/>
  <c r="J20" i="171"/>
  <c r="I20" i="171"/>
  <c r="A20" i="171"/>
  <c r="J19" i="171"/>
  <c r="I19" i="171"/>
  <c r="A19" i="171"/>
  <c r="H68" i="171"/>
  <c r="F68" i="171"/>
  <c r="I68" i="171" l="1"/>
  <c r="J68" i="171"/>
  <c r="G21" i="169"/>
  <c r="E21" i="169"/>
  <c r="J20" i="169"/>
  <c r="I20" i="169"/>
  <c r="A20" i="169"/>
  <c r="J19" i="169"/>
  <c r="I19" i="169"/>
  <c r="A19" i="169"/>
  <c r="J18" i="169"/>
  <c r="I18" i="169"/>
  <c r="A18" i="169"/>
  <c r="J17" i="169"/>
  <c r="I17" i="169"/>
  <c r="A17" i="169"/>
  <c r="J16" i="169"/>
  <c r="I16" i="169"/>
  <c r="A16" i="169"/>
  <c r="J15" i="169"/>
  <c r="I15" i="169"/>
  <c r="A15" i="169"/>
  <c r="H21" i="169"/>
  <c r="F21" i="169"/>
  <c r="G111" i="168"/>
  <c r="E111" i="168"/>
  <c r="J110" i="168"/>
  <c r="I110" i="168"/>
  <c r="A110" i="168"/>
  <c r="J109" i="168"/>
  <c r="I109" i="168"/>
  <c r="A109" i="168"/>
  <c r="J108" i="168"/>
  <c r="I108" i="168"/>
  <c r="A108" i="168"/>
  <c r="J107" i="168"/>
  <c r="I107" i="168"/>
  <c r="A107" i="168"/>
  <c r="J106" i="168"/>
  <c r="I106" i="168"/>
  <c r="A106" i="168"/>
  <c r="J105" i="168"/>
  <c r="I105" i="168"/>
  <c r="A105" i="168"/>
  <c r="J104" i="168"/>
  <c r="I104" i="168"/>
  <c r="A104" i="168"/>
  <c r="J103" i="168"/>
  <c r="I103" i="168"/>
  <c r="A103" i="168"/>
  <c r="J102" i="168"/>
  <c r="I102" i="168"/>
  <c r="A102" i="168"/>
  <c r="J101" i="168"/>
  <c r="I101" i="168"/>
  <c r="A101" i="168"/>
  <c r="J100" i="168"/>
  <c r="I100" i="168"/>
  <c r="A100" i="168"/>
  <c r="J99" i="168"/>
  <c r="I99" i="168"/>
  <c r="A99" i="168"/>
  <c r="J98" i="168"/>
  <c r="I98" i="168"/>
  <c r="A98" i="168"/>
  <c r="J97" i="168"/>
  <c r="I97" i="168"/>
  <c r="A97" i="168"/>
  <c r="J96" i="168"/>
  <c r="I96" i="168"/>
  <c r="A96" i="168"/>
  <c r="J95" i="168"/>
  <c r="I95" i="168"/>
  <c r="A95" i="168"/>
  <c r="J94" i="168"/>
  <c r="I94" i="168"/>
  <c r="A94" i="168"/>
  <c r="J93" i="168"/>
  <c r="I93" i="168"/>
  <c r="A93" i="168"/>
  <c r="J92" i="168"/>
  <c r="I92" i="168"/>
  <c r="A92" i="168"/>
  <c r="J91" i="168"/>
  <c r="I91" i="168"/>
  <c r="A91" i="168"/>
  <c r="J90" i="168"/>
  <c r="I90" i="168"/>
  <c r="A90" i="168"/>
  <c r="J89" i="168"/>
  <c r="I89" i="168"/>
  <c r="A89" i="168"/>
  <c r="J88" i="168"/>
  <c r="I88" i="168"/>
  <c r="A88" i="168"/>
  <c r="J87" i="168"/>
  <c r="I87" i="168"/>
  <c r="A87" i="168"/>
  <c r="J86" i="168"/>
  <c r="I86" i="168"/>
  <c r="A86" i="168"/>
  <c r="J85" i="168"/>
  <c r="I85" i="168"/>
  <c r="A85" i="168"/>
  <c r="J84" i="168"/>
  <c r="I84" i="168"/>
  <c r="A84" i="168"/>
  <c r="J83" i="168"/>
  <c r="I83" i="168"/>
  <c r="A83" i="168"/>
  <c r="J82" i="168"/>
  <c r="I82" i="168"/>
  <c r="A82" i="168"/>
  <c r="J81" i="168"/>
  <c r="I81" i="168"/>
  <c r="A81" i="168"/>
  <c r="J80" i="168"/>
  <c r="I80" i="168"/>
  <c r="A80" i="168"/>
  <c r="J79" i="168"/>
  <c r="I79" i="168"/>
  <c r="A79" i="168"/>
  <c r="J78" i="168"/>
  <c r="I78" i="168"/>
  <c r="A78" i="168"/>
  <c r="J77" i="168"/>
  <c r="I77" i="168"/>
  <c r="A77" i="168"/>
  <c r="J76" i="168"/>
  <c r="I76" i="168"/>
  <c r="A76" i="168"/>
  <c r="J75" i="168"/>
  <c r="I75" i="168"/>
  <c r="A75" i="168"/>
  <c r="J74" i="168"/>
  <c r="I74" i="168"/>
  <c r="A74" i="168"/>
  <c r="J73" i="168"/>
  <c r="I73" i="168"/>
  <c r="A73" i="168"/>
  <c r="J72" i="168"/>
  <c r="I72" i="168"/>
  <c r="A72" i="168"/>
  <c r="J71" i="168"/>
  <c r="I71" i="168"/>
  <c r="A71" i="168"/>
  <c r="J70" i="168"/>
  <c r="I70" i="168"/>
  <c r="A70" i="168"/>
  <c r="J69" i="168"/>
  <c r="I69" i="168"/>
  <c r="A69" i="168"/>
  <c r="J68" i="168"/>
  <c r="I68" i="168"/>
  <c r="A68" i="168"/>
  <c r="J67" i="168"/>
  <c r="I67" i="168"/>
  <c r="A67" i="168"/>
  <c r="J66" i="168"/>
  <c r="I66" i="168"/>
  <c r="A66" i="168"/>
  <c r="J65" i="168"/>
  <c r="I65" i="168"/>
  <c r="A65" i="168"/>
  <c r="J64" i="168"/>
  <c r="I64" i="168"/>
  <c r="A64" i="168"/>
  <c r="J63" i="168"/>
  <c r="I63" i="168"/>
  <c r="A63" i="168"/>
  <c r="J62" i="168"/>
  <c r="I62" i="168"/>
  <c r="A62" i="168"/>
  <c r="J61" i="168"/>
  <c r="I61" i="168"/>
  <c r="A61" i="168"/>
  <c r="J60" i="168"/>
  <c r="I60" i="168"/>
  <c r="A60" i="168"/>
  <c r="J59" i="168"/>
  <c r="I59" i="168"/>
  <c r="A59" i="168"/>
  <c r="J58" i="168"/>
  <c r="I58" i="168"/>
  <c r="A58" i="168"/>
  <c r="J57" i="168"/>
  <c r="I57" i="168"/>
  <c r="A57" i="168"/>
  <c r="J56" i="168"/>
  <c r="I56" i="168"/>
  <c r="A56" i="168"/>
  <c r="J55" i="168"/>
  <c r="I55" i="168"/>
  <c r="A55" i="168"/>
  <c r="J54" i="168"/>
  <c r="I54" i="168"/>
  <c r="A54" i="168"/>
  <c r="J53" i="168"/>
  <c r="I53" i="168"/>
  <c r="A53" i="168"/>
  <c r="J52" i="168"/>
  <c r="I52" i="168"/>
  <c r="A52" i="168"/>
  <c r="J51" i="168"/>
  <c r="I51" i="168"/>
  <c r="A51" i="168"/>
  <c r="J50" i="168"/>
  <c r="I50" i="168"/>
  <c r="A50" i="168"/>
  <c r="J49" i="168"/>
  <c r="I49" i="168"/>
  <c r="A49" i="168"/>
  <c r="J48" i="168"/>
  <c r="I48" i="168"/>
  <c r="A48" i="168"/>
  <c r="J47" i="168"/>
  <c r="I47" i="168"/>
  <c r="A47" i="168"/>
  <c r="J46" i="168"/>
  <c r="I46" i="168"/>
  <c r="A46" i="168"/>
  <c r="J45" i="168"/>
  <c r="I45" i="168"/>
  <c r="A45" i="168"/>
  <c r="J44" i="168"/>
  <c r="I44" i="168"/>
  <c r="A44" i="168"/>
  <c r="J43" i="168"/>
  <c r="I43" i="168"/>
  <c r="A43" i="168"/>
  <c r="J42" i="168"/>
  <c r="I42" i="168"/>
  <c r="A42" i="168"/>
  <c r="J41" i="168"/>
  <c r="I41" i="168"/>
  <c r="A41" i="168"/>
  <c r="J40" i="168"/>
  <c r="I40" i="168"/>
  <c r="A40" i="168"/>
  <c r="J39" i="168"/>
  <c r="I39" i="168"/>
  <c r="A39" i="168"/>
  <c r="J38" i="168"/>
  <c r="I38" i="168"/>
  <c r="A38" i="168"/>
  <c r="J37" i="168"/>
  <c r="I37" i="168"/>
  <c r="A37" i="168"/>
  <c r="J36" i="168"/>
  <c r="I36" i="168"/>
  <c r="A36" i="168"/>
  <c r="J35" i="168"/>
  <c r="I35" i="168"/>
  <c r="A35" i="168"/>
  <c r="J34" i="168"/>
  <c r="I34" i="168"/>
  <c r="A34" i="168"/>
  <c r="J33" i="168"/>
  <c r="I33" i="168"/>
  <c r="A33" i="168"/>
  <c r="J32" i="168"/>
  <c r="I32" i="168"/>
  <c r="A32" i="168"/>
  <c r="J31" i="168"/>
  <c r="I31" i="168"/>
  <c r="A31" i="168"/>
  <c r="J30" i="168"/>
  <c r="I30" i="168"/>
  <c r="A30" i="168"/>
  <c r="J29" i="168"/>
  <c r="I29" i="168"/>
  <c r="A29" i="168"/>
  <c r="J28" i="168"/>
  <c r="I28" i="168"/>
  <c r="A28" i="168"/>
  <c r="J27" i="168"/>
  <c r="I27" i="168"/>
  <c r="A27" i="168"/>
  <c r="J26" i="168"/>
  <c r="I26" i="168"/>
  <c r="A26" i="168"/>
  <c r="J25" i="168"/>
  <c r="I25" i="168"/>
  <c r="A25" i="168"/>
  <c r="J24" i="168"/>
  <c r="I24" i="168"/>
  <c r="A24" i="168"/>
  <c r="J23" i="168"/>
  <c r="I23" i="168"/>
  <c r="A23" i="168"/>
  <c r="J22" i="168"/>
  <c r="I22" i="168"/>
  <c r="A22" i="168"/>
  <c r="J21" i="168"/>
  <c r="I21" i="168"/>
  <c r="A21" i="168"/>
  <c r="J20" i="168"/>
  <c r="I20" i="168"/>
  <c r="A20" i="168"/>
  <c r="J19" i="168"/>
  <c r="I19" i="168"/>
  <c r="A19" i="168"/>
  <c r="J18" i="168"/>
  <c r="I18" i="168"/>
  <c r="A18" i="168"/>
  <c r="J17" i="168"/>
  <c r="I17" i="168"/>
  <c r="A17" i="168"/>
  <c r="J16" i="168"/>
  <c r="I16" i="168"/>
  <c r="A16" i="168"/>
  <c r="J15" i="168"/>
  <c r="I15" i="168"/>
  <c r="A15" i="168"/>
  <c r="H111" i="168"/>
  <c r="F111" i="168"/>
  <c r="G45" i="166"/>
  <c r="E45" i="166"/>
  <c r="J44" i="166"/>
  <c r="I44" i="166"/>
  <c r="A44" i="166"/>
  <c r="J43" i="166"/>
  <c r="I43" i="166"/>
  <c r="A43" i="166"/>
  <c r="J42" i="166"/>
  <c r="I42" i="166"/>
  <c r="A42" i="166"/>
  <c r="J41" i="166"/>
  <c r="I41" i="166"/>
  <c r="A41" i="166"/>
  <c r="J40" i="166"/>
  <c r="I40" i="166"/>
  <c r="A40" i="166"/>
  <c r="J39" i="166"/>
  <c r="I39" i="166"/>
  <c r="A39" i="166"/>
  <c r="J38" i="166"/>
  <c r="I38" i="166"/>
  <c r="A38" i="166"/>
  <c r="J37" i="166"/>
  <c r="I37" i="166"/>
  <c r="A37" i="166"/>
  <c r="J36" i="166"/>
  <c r="I36" i="166"/>
  <c r="A36" i="166"/>
  <c r="J35" i="166"/>
  <c r="I35" i="166"/>
  <c r="A35" i="166"/>
  <c r="J34" i="166"/>
  <c r="I34" i="166"/>
  <c r="A34" i="166"/>
  <c r="J33" i="166"/>
  <c r="I33" i="166"/>
  <c r="A33" i="166"/>
  <c r="J32" i="166"/>
  <c r="I32" i="166"/>
  <c r="A32" i="166"/>
  <c r="J31" i="166"/>
  <c r="I31" i="166"/>
  <c r="A31" i="166"/>
  <c r="J30" i="166"/>
  <c r="I30" i="166"/>
  <c r="A30" i="166"/>
  <c r="J29" i="166"/>
  <c r="I29" i="166"/>
  <c r="A29" i="166"/>
  <c r="J28" i="166"/>
  <c r="I28" i="166"/>
  <c r="A28" i="166"/>
  <c r="J27" i="166"/>
  <c r="I27" i="166"/>
  <c r="A27" i="166"/>
  <c r="J26" i="166"/>
  <c r="I26" i="166"/>
  <c r="A26" i="166"/>
  <c r="J25" i="166"/>
  <c r="I25" i="166"/>
  <c r="A25" i="166"/>
  <c r="J24" i="166"/>
  <c r="I24" i="166"/>
  <c r="A24" i="166"/>
  <c r="J23" i="166"/>
  <c r="I23" i="166"/>
  <c r="A23" i="166"/>
  <c r="J22" i="166"/>
  <c r="I22" i="166"/>
  <c r="A22" i="166"/>
  <c r="J21" i="166"/>
  <c r="I21" i="166"/>
  <c r="A21" i="166"/>
  <c r="J20" i="166"/>
  <c r="I20" i="166"/>
  <c r="A20" i="166"/>
  <c r="J19" i="166"/>
  <c r="I19" i="166"/>
  <c r="A19" i="166"/>
  <c r="J18" i="166"/>
  <c r="I18" i="166"/>
  <c r="A18" i="166"/>
  <c r="J17" i="166"/>
  <c r="I17" i="166"/>
  <c r="A17" i="166"/>
  <c r="J16" i="166"/>
  <c r="I16" i="166"/>
  <c r="A16" i="166"/>
  <c r="J15" i="166"/>
  <c r="I15" i="166"/>
  <c r="A15" i="166"/>
  <c r="H45" i="166"/>
  <c r="F45" i="166"/>
  <c r="G23" i="165"/>
  <c r="E23" i="165"/>
  <c r="J22" i="165"/>
  <c r="I22" i="165"/>
  <c r="A22" i="165"/>
  <c r="J21" i="165"/>
  <c r="I21" i="165"/>
  <c r="A21" i="165"/>
  <c r="J20" i="165"/>
  <c r="I20" i="165"/>
  <c r="A20" i="165"/>
  <c r="J19" i="165"/>
  <c r="I19" i="165"/>
  <c r="A19" i="165"/>
  <c r="J18" i="165"/>
  <c r="I18" i="165"/>
  <c r="A18" i="165"/>
  <c r="J17" i="165"/>
  <c r="I17" i="165"/>
  <c r="A17" i="165"/>
  <c r="J16" i="165"/>
  <c r="I16" i="165"/>
  <c r="A16" i="165"/>
  <c r="J15" i="165"/>
  <c r="I15" i="165"/>
  <c r="A15" i="165"/>
  <c r="H23" i="165"/>
  <c r="F23" i="165"/>
  <c r="G71" i="163"/>
  <c r="E71" i="163"/>
  <c r="J70" i="163"/>
  <c r="I70" i="163"/>
  <c r="A70" i="163"/>
  <c r="J69" i="163"/>
  <c r="I69" i="163"/>
  <c r="A69" i="163"/>
  <c r="J68" i="163"/>
  <c r="I68" i="163"/>
  <c r="A68" i="163"/>
  <c r="J67" i="163"/>
  <c r="I67" i="163"/>
  <c r="A67" i="163"/>
  <c r="J66" i="163"/>
  <c r="I66" i="163"/>
  <c r="A66" i="163"/>
  <c r="J65" i="163"/>
  <c r="I65" i="163"/>
  <c r="A65" i="163"/>
  <c r="J64" i="163"/>
  <c r="I64" i="163"/>
  <c r="A64" i="163"/>
  <c r="J63" i="163"/>
  <c r="I63" i="163"/>
  <c r="A63" i="163"/>
  <c r="J62" i="163"/>
  <c r="I62" i="163"/>
  <c r="A62" i="163"/>
  <c r="J61" i="163"/>
  <c r="I61" i="163"/>
  <c r="A61" i="163"/>
  <c r="J60" i="163"/>
  <c r="I60" i="163"/>
  <c r="A60" i="163"/>
  <c r="J59" i="163"/>
  <c r="I59" i="163"/>
  <c r="A59" i="163"/>
  <c r="J58" i="163"/>
  <c r="I58" i="163"/>
  <c r="A58" i="163"/>
  <c r="J57" i="163"/>
  <c r="I57" i="163"/>
  <c r="A57" i="163"/>
  <c r="J56" i="163"/>
  <c r="I56" i="163"/>
  <c r="A56" i="163"/>
  <c r="J55" i="163"/>
  <c r="I55" i="163"/>
  <c r="A55" i="163"/>
  <c r="J54" i="163"/>
  <c r="I54" i="163"/>
  <c r="A54" i="163"/>
  <c r="J53" i="163"/>
  <c r="I53" i="163"/>
  <c r="A53" i="163"/>
  <c r="J52" i="163"/>
  <c r="I52" i="163"/>
  <c r="A52" i="163"/>
  <c r="J51" i="163"/>
  <c r="I51" i="163"/>
  <c r="A51" i="163"/>
  <c r="J50" i="163"/>
  <c r="I50" i="163"/>
  <c r="A50" i="163"/>
  <c r="J49" i="163"/>
  <c r="I49" i="163"/>
  <c r="A49" i="163"/>
  <c r="J48" i="163"/>
  <c r="I48" i="163"/>
  <c r="A48" i="163"/>
  <c r="J47" i="163"/>
  <c r="I47" i="163"/>
  <c r="A47" i="163"/>
  <c r="J46" i="163"/>
  <c r="I46" i="163"/>
  <c r="A46" i="163"/>
  <c r="J45" i="163"/>
  <c r="I45" i="163"/>
  <c r="A45" i="163"/>
  <c r="J44" i="163"/>
  <c r="I44" i="163"/>
  <c r="A44" i="163"/>
  <c r="J43" i="163"/>
  <c r="I43" i="163"/>
  <c r="A43" i="163"/>
  <c r="J42" i="163"/>
  <c r="I42" i="163"/>
  <c r="A42" i="163"/>
  <c r="J41" i="163"/>
  <c r="I41" i="163"/>
  <c r="A41" i="163"/>
  <c r="J40" i="163"/>
  <c r="I40" i="163"/>
  <c r="A40" i="163"/>
  <c r="J39" i="163"/>
  <c r="I39" i="163"/>
  <c r="A39" i="163"/>
  <c r="J38" i="163"/>
  <c r="I38" i="163"/>
  <c r="A38" i="163"/>
  <c r="J37" i="163"/>
  <c r="I37" i="163"/>
  <c r="A37" i="163"/>
  <c r="J36" i="163"/>
  <c r="I36" i="163"/>
  <c r="A36" i="163"/>
  <c r="J35" i="163"/>
  <c r="I35" i="163"/>
  <c r="A35" i="163"/>
  <c r="J34" i="163"/>
  <c r="I34" i="163"/>
  <c r="A34" i="163"/>
  <c r="J33" i="163"/>
  <c r="I33" i="163"/>
  <c r="A33" i="163"/>
  <c r="J32" i="163"/>
  <c r="I32" i="163"/>
  <c r="A32" i="163"/>
  <c r="J31" i="163"/>
  <c r="I31" i="163"/>
  <c r="A31" i="163"/>
  <c r="J30" i="163"/>
  <c r="I30" i="163"/>
  <c r="A30" i="163"/>
  <c r="J29" i="163"/>
  <c r="I29" i="163"/>
  <c r="A29" i="163"/>
  <c r="J28" i="163"/>
  <c r="I28" i="163"/>
  <c r="A28" i="163"/>
  <c r="J27" i="163"/>
  <c r="I27" i="163"/>
  <c r="A27" i="163"/>
  <c r="J26" i="163"/>
  <c r="I26" i="163"/>
  <c r="A26" i="163"/>
  <c r="J25" i="163"/>
  <c r="I25" i="163"/>
  <c r="A25" i="163"/>
  <c r="J24" i="163"/>
  <c r="I24" i="163"/>
  <c r="A24" i="163"/>
  <c r="J23" i="163"/>
  <c r="I23" i="163"/>
  <c r="A23" i="163"/>
  <c r="J22" i="163"/>
  <c r="I22" i="163"/>
  <c r="A22" i="163"/>
  <c r="J21" i="163"/>
  <c r="I21" i="163"/>
  <c r="A21" i="163"/>
  <c r="J20" i="163"/>
  <c r="I20" i="163"/>
  <c r="A20" i="163"/>
  <c r="J19" i="163"/>
  <c r="I19" i="163"/>
  <c r="A19" i="163"/>
  <c r="J18" i="163"/>
  <c r="I18" i="163"/>
  <c r="A18" i="163"/>
  <c r="J17" i="163"/>
  <c r="I17" i="163"/>
  <c r="A17" i="163"/>
  <c r="J16" i="163"/>
  <c r="I16" i="163"/>
  <c r="A16" i="163"/>
  <c r="J15" i="163"/>
  <c r="I15" i="163"/>
  <c r="A15" i="163"/>
  <c r="H71" i="163"/>
  <c r="F71" i="163"/>
  <c r="G16" i="162"/>
  <c r="E16" i="162"/>
  <c r="J15" i="162"/>
  <c r="I15" i="162"/>
  <c r="I16" i="162" s="1"/>
  <c r="A15" i="162"/>
  <c r="H16" i="162"/>
  <c r="F16" i="162"/>
  <c r="I45" i="166" l="1"/>
  <c r="I23" i="165"/>
  <c r="I21" i="169"/>
  <c r="J21" i="169"/>
  <c r="I111" i="168"/>
  <c r="J111" i="168"/>
  <c r="J45" i="166"/>
  <c r="J23" i="165"/>
  <c r="I71" i="163"/>
  <c r="J71" i="163"/>
  <c r="J16" i="162"/>
  <c r="H28" i="161"/>
  <c r="G28" i="161"/>
  <c r="E28" i="161"/>
  <c r="J27" i="161"/>
  <c r="I27" i="161"/>
  <c r="A27" i="161"/>
  <c r="J26" i="161"/>
  <c r="I26" i="161"/>
  <c r="A26" i="161"/>
  <c r="J25" i="161"/>
  <c r="I25" i="161"/>
  <c r="A25" i="161"/>
  <c r="J24" i="161"/>
  <c r="I24" i="161"/>
  <c r="A24" i="161"/>
  <c r="J23" i="161"/>
  <c r="I23" i="161"/>
  <c r="A23" i="161"/>
  <c r="J22" i="161"/>
  <c r="I22" i="161"/>
  <c r="A22" i="161"/>
  <c r="J21" i="161"/>
  <c r="I21" i="161"/>
  <c r="A21" i="161"/>
  <c r="J20" i="161"/>
  <c r="I20" i="161"/>
  <c r="A20" i="161"/>
  <c r="J19" i="161"/>
  <c r="I19" i="161"/>
  <c r="A19" i="161"/>
  <c r="J18" i="161"/>
  <c r="I18" i="161"/>
  <c r="A18" i="161"/>
  <c r="J17" i="161"/>
  <c r="I17" i="161"/>
  <c r="A17" i="161"/>
  <c r="J16" i="161"/>
  <c r="I16" i="161"/>
  <c r="A16" i="161"/>
  <c r="J15" i="161"/>
  <c r="I15" i="161"/>
  <c r="A15" i="161"/>
  <c r="F28" i="161"/>
  <c r="G17" i="160"/>
  <c r="E17" i="160"/>
  <c r="J16" i="160"/>
  <c r="I16" i="160"/>
  <c r="A16" i="160"/>
  <c r="J15" i="160"/>
  <c r="I15" i="160"/>
  <c r="A15" i="160"/>
  <c r="H17" i="160"/>
  <c r="F17" i="160"/>
  <c r="G184" i="159"/>
  <c r="E184" i="159"/>
  <c r="J183" i="159"/>
  <c r="I183" i="159"/>
  <c r="A183" i="159"/>
  <c r="J182" i="159"/>
  <c r="I182" i="159"/>
  <c r="A182" i="159"/>
  <c r="J181" i="159"/>
  <c r="I181" i="159"/>
  <c r="A181" i="159"/>
  <c r="I180" i="159"/>
  <c r="H180" i="159"/>
  <c r="J180" i="159" s="1"/>
  <c r="F180" i="159"/>
  <c r="A180" i="159"/>
  <c r="I179" i="159"/>
  <c r="H179" i="159"/>
  <c r="F179" i="159"/>
  <c r="F184" i="159" s="1"/>
  <c r="A179" i="159"/>
  <c r="J178" i="159"/>
  <c r="I178" i="159"/>
  <c r="A178" i="159"/>
  <c r="J177" i="159"/>
  <c r="I177" i="159"/>
  <c r="A177" i="159"/>
  <c r="J176" i="159"/>
  <c r="I176" i="159"/>
  <c r="A176" i="159"/>
  <c r="J175" i="159"/>
  <c r="I175" i="159"/>
  <c r="A175" i="159"/>
  <c r="J174" i="159"/>
  <c r="I174" i="159"/>
  <c r="A174" i="159"/>
  <c r="J173" i="159"/>
  <c r="I173" i="159"/>
  <c r="A173" i="159"/>
  <c r="J172" i="159"/>
  <c r="I172" i="159"/>
  <c r="A172" i="159"/>
  <c r="J171" i="159"/>
  <c r="I171" i="159"/>
  <c r="A171" i="159"/>
  <c r="J170" i="159"/>
  <c r="I170" i="159"/>
  <c r="A170" i="159"/>
  <c r="J169" i="159"/>
  <c r="I169" i="159"/>
  <c r="A169" i="159"/>
  <c r="J168" i="159"/>
  <c r="I168" i="159"/>
  <c r="A168" i="159"/>
  <c r="J167" i="159"/>
  <c r="I167" i="159"/>
  <c r="A167" i="159"/>
  <c r="J166" i="159"/>
  <c r="I166" i="159"/>
  <c r="A166" i="159"/>
  <c r="J165" i="159"/>
  <c r="I165" i="159"/>
  <c r="A165" i="159"/>
  <c r="J164" i="159"/>
  <c r="I164" i="159"/>
  <c r="A164" i="159"/>
  <c r="J163" i="159"/>
  <c r="I163" i="159"/>
  <c r="A163" i="159"/>
  <c r="J162" i="159"/>
  <c r="I162" i="159"/>
  <c r="A162" i="159"/>
  <c r="J161" i="159"/>
  <c r="I161" i="159"/>
  <c r="A161" i="159"/>
  <c r="J160" i="159"/>
  <c r="I160" i="159"/>
  <c r="A160" i="159"/>
  <c r="J159" i="159"/>
  <c r="I159" i="159"/>
  <c r="A159" i="159"/>
  <c r="J158" i="159"/>
  <c r="I158" i="159"/>
  <c r="A158" i="159"/>
  <c r="J157" i="159"/>
  <c r="I157" i="159"/>
  <c r="A157" i="159"/>
  <c r="J156" i="159"/>
  <c r="I156" i="159"/>
  <c r="A156" i="159"/>
  <c r="J155" i="159"/>
  <c r="I155" i="159"/>
  <c r="A155" i="159"/>
  <c r="J154" i="159"/>
  <c r="I154" i="159"/>
  <c r="A154" i="159"/>
  <c r="J153" i="159"/>
  <c r="I153" i="159"/>
  <c r="A153" i="159"/>
  <c r="J152" i="159"/>
  <c r="I152" i="159"/>
  <c r="A152" i="159"/>
  <c r="J151" i="159"/>
  <c r="I151" i="159"/>
  <c r="A151" i="159"/>
  <c r="J150" i="159"/>
  <c r="I150" i="159"/>
  <c r="A150" i="159"/>
  <c r="J149" i="159"/>
  <c r="I149" i="159"/>
  <c r="A149" i="159"/>
  <c r="J148" i="159"/>
  <c r="I148" i="159"/>
  <c r="A148" i="159"/>
  <c r="J147" i="159"/>
  <c r="I147" i="159"/>
  <c r="A147" i="159"/>
  <c r="J146" i="159"/>
  <c r="I146" i="159"/>
  <c r="A146" i="159"/>
  <c r="J145" i="159"/>
  <c r="I145" i="159"/>
  <c r="A145" i="159"/>
  <c r="J144" i="159"/>
  <c r="I144" i="159"/>
  <c r="A144" i="159"/>
  <c r="J143" i="159"/>
  <c r="I143" i="159"/>
  <c r="A143" i="159"/>
  <c r="J142" i="159"/>
  <c r="I142" i="159"/>
  <c r="A142" i="159"/>
  <c r="J141" i="159"/>
  <c r="I141" i="159"/>
  <c r="A141" i="159"/>
  <c r="J140" i="159"/>
  <c r="I140" i="159"/>
  <c r="A140" i="159"/>
  <c r="J139" i="159"/>
  <c r="I139" i="159"/>
  <c r="A139" i="159"/>
  <c r="J138" i="159"/>
  <c r="I138" i="159"/>
  <c r="A138" i="159"/>
  <c r="J137" i="159"/>
  <c r="I137" i="159"/>
  <c r="A137" i="159"/>
  <c r="J136" i="159"/>
  <c r="I136" i="159"/>
  <c r="A136" i="159"/>
  <c r="J135" i="159"/>
  <c r="I135" i="159"/>
  <c r="A135" i="159"/>
  <c r="J134" i="159"/>
  <c r="I134" i="159"/>
  <c r="A134" i="159"/>
  <c r="J133" i="159"/>
  <c r="I133" i="159"/>
  <c r="A133" i="159"/>
  <c r="J132" i="159"/>
  <c r="I132" i="159"/>
  <c r="A132" i="159"/>
  <c r="J131" i="159"/>
  <c r="I131" i="159"/>
  <c r="A131" i="159"/>
  <c r="J130" i="159"/>
  <c r="I130" i="159"/>
  <c r="A130" i="159"/>
  <c r="J129" i="159"/>
  <c r="I129" i="159"/>
  <c r="A129" i="159"/>
  <c r="J128" i="159"/>
  <c r="I128" i="159"/>
  <c r="A128" i="159"/>
  <c r="J127" i="159"/>
  <c r="I127" i="159"/>
  <c r="A127" i="159"/>
  <c r="J126" i="159"/>
  <c r="I126" i="159"/>
  <c r="A126" i="159"/>
  <c r="J125" i="159"/>
  <c r="I125" i="159"/>
  <c r="A125" i="159"/>
  <c r="J124" i="159"/>
  <c r="I124" i="159"/>
  <c r="A124" i="159"/>
  <c r="J123" i="159"/>
  <c r="I123" i="159"/>
  <c r="A123" i="159"/>
  <c r="J122" i="159"/>
  <c r="I122" i="159"/>
  <c r="A122" i="159"/>
  <c r="J121" i="159"/>
  <c r="I121" i="159"/>
  <c r="A121" i="159"/>
  <c r="J120" i="159"/>
  <c r="I120" i="159"/>
  <c r="A120" i="159"/>
  <c r="J119" i="159"/>
  <c r="I119" i="159"/>
  <c r="A119" i="159"/>
  <c r="J118" i="159"/>
  <c r="I118" i="159"/>
  <c r="A118" i="159"/>
  <c r="J117" i="159"/>
  <c r="I117" i="159"/>
  <c r="A117" i="159"/>
  <c r="J116" i="159"/>
  <c r="I116" i="159"/>
  <c r="A116" i="159"/>
  <c r="J115" i="159"/>
  <c r="I115" i="159"/>
  <c r="A115" i="159"/>
  <c r="J114" i="159"/>
  <c r="I114" i="159"/>
  <c r="A114" i="159"/>
  <c r="J113" i="159"/>
  <c r="I113" i="159"/>
  <c r="A113" i="159"/>
  <c r="J112" i="159"/>
  <c r="I112" i="159"/>
  <c r="A112" i="159"/>
  <c r="J111" i="159"/>
  <c r="I111" i="159"/>
  <c r="A111" i="159"/>
  <c r="J110" i="159"/>
  <c r="I110" i="159"/>
  <c r="A110" i="159"/>
  <c r="J109" i="159"/>
  <c r="I109" i="159"/>
  <c r="A109" i="159"/>
  <c r="J108" i="159"/>
  <c r="I108" i="159"/>
  <c r="A108" i="159"/>
  <c r="J107" i="159"/>
  <c r="I107" i="159"/>
  <c r="A107" i="159"/>
  <c r="J106" i="159"/>
  <c r="I106" i="159"/>
  <c r="A106" i="159"/>
  <c r="J105" i="159"/>
  <c r="I105" i="159"/>
  <c r="A105" i="159"/>
  <c r="J104" i="159"/>
  <c r="I104" i="159"/>
  <c r="A104" i="159"/>
  <c r="J103" i="159"/>
  <c r="I103" i="159"/>
  <c r="A103" i="159"/>
  <c r="J102" i="159"/>
  <c r="I102" i="159"/>
  <c r="A102" i="159"/>
  <c r="J101" i="159"/>
  <c r="I101" i="159"/>
  <c r="A101" i="159"/>
  <c r="J100" i="159"/>
  <c r="I100" i="159"/>
  <c r="A100" i="159"/>
  <c r="J99" i="159"/>
  <c r="I99" i="159"/>
  <c r="A99" i="159"/>
  <c r="J98" i="159"/>
  <c r="I98" i="159"/>
  <c r="A98" i="159"/>
  <c r="J97" i="159"/>
  <c r="I97" i="159"/>
  <c r="A97" i="159"/>
  <c r="J96" i="159"/>
  <c r="I96" i="159"/>
  <c r="A96" i="159"/>
  <c r="J95" i="159"/>
  <c r="I95" i="159"/>
  <c r="A95" i="159"/>
  <c r="J94" i="159"/>
  <c r="I94" i="159"/>
  <c r="A94" i="159"/>
  <c r="J93" i="159"/>
  <c r="I93" i="159"/>
  <c r="A93" i="159"/>
  <c r="J92" i="159"/>
  <c r="I92" i="159"/>
  <c r="A92" i="159"/>
  <c r="J91" i="159"/>
  <c r="I91" i="159"/>
  <c r="A91" i="159"/>
  <c r="J90" i="159"/>
  <c r="I90" i="159"/>
  <c r="A90" i="159"/>
  <c r="J89" i="159"/>
  <c r="I89" i="159"/>
  <c r="A89" i="159"/>
  <c r="J88" i="159"/>
  <c r="I88" i="159"/>
  <c r="A88" i="159"/>
  <c r="J87" i="159"/>
  <c r="I87" i="159"/>
  <c r="A87" i="159"/>
  <c r="J86" i="159"/>
  <c r="I86" i="159"/>
  <c r="A86" i="159"/>
  <c r="J85" i="159"/>
  <c r="I85" i="159"/>
  <c r="A85" i="159"/>
  <c r="J84" i="159"/>
  <c r="I84" i="159"/>
  <c r="A84" i="159"/>
  <c r="J83" i="159"/>
  <c r="I83" i="159"/>
  <c r="A83" i="159"/>
  <c r="J82" i="159"/>
  <c r="I82" i="159"/>
  <c r="A82" i="159"/>
  <c r="J81" i="159"/>
  <c r="I81" i="159"/>
  <c r="A81" i="159"/>
  <c r="J80" i="159"/>
  <c r="I80" i="159"/>
  <c r="A80" i="159"/>
  <c r="J79" i="159"/>
  <c r="I79" i="159"/>
  <c r="A79" i="159"/>
  <c r="J78" i="159"/>
  <c r="I78" i="159"/>
  <c r="A78" i="159"/>
  <c r="J77" i="159"/>
  <c r="I77" i="159"/>
  <c r="A77" i="159"/>
  <c r="J76" i="159"/>
  <c r="I76" i="159"/>
  <c r="A76" i="159"/>
  <c r="J75" i="159"/>
  <c r="I75" i="159"/>
  <c r="A75" i="159"/>
  <c r="J74" i="159"/>
  <c r="I74" i="159"/>
  <c r="A74" i="159"/>
  <c r="J73" i="159"/>
  <c r="I73" i="159"/>
  <c r="A73" i="159"/>
  <c r="J72" i="159"/>
  <c r="I72" i="159"/>
  <c r="A72" i="159"/>
  <c r="J71" i="159"/>
  <c r="I71" i="159"/>
  <c r="A71" i="159"/>
  <c r="J70" i="159"/>
  <c r="I70" i="159"/>
  <c r="A70" i="159"/>
  <c r="J69" i="159"/>
  <c r="I69" i="159"/>
  <c r="A69" i="159"/>
  <c r="J68" i="159"/>
  <c r="I68" i="159"/>
  <c r="A68" i="159"/>
  <c r="J67" i="159"/>
  <c r="I67" i="159"/>
  <c r="A67" i="159"/>
  <c r="J66" i="159"/>
  <c r="I66" i="159"/>
  <c r="A66" i="159"/>
  <c r="J65" i="159"/>
  <c r="I65" i="159"/>
  <c r="A65" i="159"/>
  <c r="J64" i="159"/>
  <c r="I64" i="159"/>
  <c r="A64" i="159"/>
  <c r="J63" i="159"/>
  <c r="I63" i="159"/>
  <c r="A63" i="159"/>
  <c r="J62" i="159"/>
  <c r="I62" i="159"/>
  <c r="A62" i="159"/>
  <c r="J61" i="159"/>
  <c r="I61" i="159"/>
  <c r="A61" i="159"/>
  <c r="J60" i="159"/>
  <c r="I60" i="159"/>
  <c r="A60" i="159"/>
  <c r="J59" i="159"/>
  <c r="I59" i="159"/>
  <c r="A59" i="159"/>
  <c r="J58" i="159"/>
  <c r="I58" i="159"/>
  <c r="A58" i="159"/>
  <c r="J57" i="159"/>
  <c r="I57" i="159"/>
  <c r="A57" i="159"/>
  <c r="J56" i="159"/>
  <c r="I56" i="159"/>
  <c r="A56" i="159"/>
  <c r="J55" i="159"/>
  <c r="I55" i="159"/>
  <c r="A55" i="159"/>
  <c r="J54" i="159"/>
  <c r="I54" i="159"/>
  <c r="A54" i="159"/>
  <c r="J53" i="159"/>
  <c r="I53" i="159"/>
  <c r="A53" i="159"/>
  <c r="J52" i="159"/>
  <c r="I52" i="159"/>
  <c r="A52" i="159"/>
  <c r="J51" i="159"/>
  <c r="I51" i="159"/>
  <c r="A51" i="159"/>
  <c r="J50" i="159"/>
  <c r="I50" i="159"/>
  <c r="A50" i="159"/>
  <c r="J49" i="159"/>
  <c r="I49" i="159"/>
  <c r="A49" i="159"/>
  <c r="J48" i="159"/>
  <c r="I48" i="159"/>
  <c r="A48" i="159"/>
  <c r="J47" i="159"/>
  <c r="I47" i="159"/>
  <c r="A47" i="159"/>
  <c r="J46" i="159"/>
  <c r="I46" i="159"/>
  <c r="A46" i="159"/>
  <c r="J45" i="159"/>
  <c r="I45" i="159"/>
  <c r="A45" i="159"/>
  <c r="J44" i="159"/>
  <c r="I44" i="159"/>
  <c r="A44" i="159"/>
  <c r="J43" i="159"/>
  <c r="I43" i="159"/>
  <c r="A43" i="159"/>
  <c r="J42" i="159"/>
  <c r="I42" i="159"/>
  <c r="A42" i="159"/>
  <c r="J41" i="159"/>
  <c r="I41" i="159"/>
  <c r="A41" i="159"/>
  <c r="J40" i="159"/>
  <c r="I40" i="159"/>
  <c r="A40" i="159"/>
  <c r="J39" i="159"/>
  <c r="I39" i="159"/>
  <c r="A39" i="159"/>
  <c r="J38" i="159"/>
  <c r="I38" i="159"/>
  <c r="A38" i="159"/>
  <c r="J37" i="159"/>
  <c r="I37" i="159"/>
  <c r="A37" i="159"/>
  <c r="J36" i="159"/>
  <c r="I36" i="159"/>
  <c r="A36" i="159"/>
  <c r="J35" i="159"/>
  <c r="I35" i="159"/>
  <c r="A35" i="159"/>
  <c r="J34" i="159"/>
  <c r="I34" i="159"/>
  <c r="A34" i="159"/>
  <c r="J33" i="159"/>
  <c r="I33" i="159"/>
  <c r="A33" i="159"/>
  <c r="J32" i="159"/>
  <c r="I32" i="159"/>
  <c r="A32" i="159"/>
  <c r="J31" i="159"/>
  <c r="I31" i="159"/>
  <c r="A31" i="159"/>
  <c r="J30" i="159"/>
  <c r="I30" i="159"/>
  <c r="A30" i="159"/>
  <c r="J29" i="159"/>
  <c r="I29" i="159"/>
  <c r="A29" i="159"/>
  <c r="J28" i="159"/>
  <c r="I28" i="159"/>
  <c r="A28" i="159"/>
  <c r="J27" i="159"/>
  <c r="I27" i="159"/>
  <c r="A27" i="159"/>
  <c r="J26" i="159"/>
  <c r="I26" i="159"/>
  <c r="A26" i="159"/>
  <c r="J25" i="159"/>
  <c r="I25" i="159"/>
  <c r="A25" i="159"/>
  <c r="J24" i="159"/>
  <c r="I24" i="159"/>
  <c r="A24" i="159"/>
  <c r="J23" i="159"/>
  <c r="I23" i="159"/>
  <c r="A23" i="159"/>
  <c r="J22" i="159"/>
  <c r="I22" i="159"/>
  <c r="A22" i="159"/>
  <c r="J21" i="159"/>
  <c r="I21" i="159"/>
  <c r="A21" i="159"/>
  <c r="J20" i="159"/>
  <c r="I20" i="159"/>
  <c r="A20" i="159"/>
  <c r="J19" i="159"/>
  <c r="I19" i="159"/>
  <c r="A19" i="159"/>
  <c r="J18" i="159"/>
  <c r="I18" i="159"/>
  <c r="A18" i="159"/>
  <c r="J17" i="159"/>
  <c r="I17" i="159"/>
  <c r="A17" i="159"/>
  <c r="J16" i="159"/>
  <c r="I16" i="159"/>
  <c r="A16" i="159"/>
  <c r="J15" i="159"/>
  <c r="I15" i="159"/>
  <c r="A15" i="159"/>
  <c r="G22" i="158"/>
  <c r="E22" i="158"/>
  <c r="H22" i="158"/>
  <c r="F22" i="158"/>
  <c r="J21" i="158"/>
  <c r="I21" i="158"/>
  <c r="A21" i="158"/>
  <c r="J20" i="158"/>
  <c r="I20" i="158"/>
  <c r="A20" i="158"/>
  <c r="J19" i="158"/>
  <c r="I19" i="158"/>
  <c r="A19" i="158"/>
  <c r="J18" i="158"/>
  <c r="I18" i="158"/>
  <c r="A18" i="158"/>
  <c r="J17" i="158"/>
  <c r="I17" i="158"/>
  <c r="A17" i="158"/>
  <c r="J16" i="158"/>
  <c r="I16" i="158"/>
  <c r="A16" i="158"/>
  <c r="J15" i="158"/>
  <c r="I15" i="158"/>
  <c r="A15" i="158"/>
  <c r="G16" i="157"/>
  <c r="E16" i="157"/>
  <c r="H16" i="157"/>
  <c r="F16" i="157"/>
  <c r="J15" i="157"/>
  <c r="I15" i="157"/>
  <c r="A15" i="157"/>
  <c r="G52" i="156"/>
  <c r="E52" i="156"/>
  <c r="H52" i="156"/>
  <c r="F52" i="156"/>
  <c r="J51" i="156"/>
  <c r="I51" i="156"/>
  <c r="A51" i="156"/>
  <c r="J50" i="156"/>
  <c r="I50" i="156"/>
  <c r="A50" i="156"/>
  <c r="J49" i="156"/>
  <c r="I49" i="156"/>
  <c r="A49" i="156"/>
  <c r="J48" i="156"/>
  <c r="I48" i="156"/>
  <c r="A48" i="156"/>
  <c r="J47" i="156"/>
  <c r="I47" i="156"/>
  <c r="A47" i="156"/>
  <c r="J46" i="156"/>
  <c r="I46" i="156"/>
  <c r="A46" i="156"/>
  <c r="J45" i="156"/>
  <c r="I45" i="156"/>
  <c r="A45" i="156"/>
  <c r="J44" i="156"/>
  <c r="I44" i="156"/>
  <c r="A44" i="156"/>
  <c r="J43" i="156"/>
  <c r="I43" i="156"/>
  <c r="A43" i="156"/>
  <c r="J42" i="156"/>
  <c r="I42" i="156"/>
  <c r="A42" i="156"/>
  <c r="J41" i="156"/>
  <c r="I41" i="156"/>
  <c r="A41" i="156"/>
  <c r="J40" i="156"/>
  <c r="I40" i="156"/>
  <c r="A40" i="156"/>
  <c r="J39" i="156"/>
  <c r="I39" i="156"/>
  <c r="A39" i="156"/>
  <c r="J38" i="156"/>
  <c r="I38" i="156"/>
  <c r="A38" i="156"/>
  <c r="J37" i="156"/>
  <c r="I37" i="156"/>
  <c r="A37" i="156"/>
  <c r="J36" i="156"/>
  <c r="I36" i="156"/>
  <c r="A36" i="156"/>
  <c r="J35" i="156"/>
  <c r="I35" i="156"/>
  <c r="A35" i="156"/>
  <c r="J34" i="156"/>
  <c r="I34" i="156"/>
  <c r="A34" i="156"/>
  <c r="J33" i="156"/>
  <c r="I33" i="156"/>
  <c r="A33" i="156"/>
  <c r="J32" i="156"/>
  <c r="I32" i="156"/>
  <c r="A32" i="156"/>
  <c r="J31" i="156"/>
  <c r="I31" i="156"/>
  <c r="A31" i="156"/>
  <c r="J30" i="156"/>
  <c r="I30" i="156"/>
  <c r="A30" i="156"/>
  <c r="J29" i="156"/>
  <c r="I29" i="156"/>
  <c r="A29" i="156"/>
  <c r="J28" i="156"/>
  <c r="I28" i="156"/>
  <c r="A28" i="156"/>
  <c r="J27" i="156"/>
  <c r="I27" i="156"/>
  <c r="A27" i="156"/>
  <c r="J26" i="156"/>
  <c r="I26" i="156"/>
  <c r="A26" i="156"/>
  <c r="J25" i="156"/>
  <c r="I25" i="156"/>
  <c r="A25" i="156"/>
  <c r="J24" i="156"/>
  <c r="I24" i="156"/>
  <c r="A24" i="156"/>
  <c r="J23" i="156"/>
  <c r="I23" i="156"/>
  <c r="A23" i="156"/>
  <c r="J22" i="156"/>
  <c r="I22" i="156"/>
  <c r="A22" i="156"/>
  <c r="J21" i="156"/>
  <c r="I21" i="156"/>
  <c r="A21" i="156"/>
  <c r="J20" i="156"/>
  <c r="I20" i="156"/>
  <c r="A20" i="156"/>
  <c r="J19" i="156"/>
  <c r="I19" i="156"/>
  <c r="A19" i="156"/>
  <c r="J18" i="156"/>
  <c r="I18" i="156"/>
  <c r="A18" i="156"/>
  <c r="J17" i="156"/>
  <c r="I17" i="156"/>
  <c r="A17" i="156"/>
  <c r="J16" i="156"/>
  <c r="I16" i="156"/>
  <c r="A16" i="156"/>
  <c r="J15" i="156"/>
  <c r="I15" i="156"/>
  <c r="A15" i="156"/>
  <c r="G22" i="155"/>
  <c r="E22" i="155"/>
  <c r="H22" i="155"/>
  <c r="F22" i="155"/>
  <c r="J21" i="155"/>
  <c r="I21" i="155"/>
  <c r="A21" i="155"/>
  <c r="J20" i="155"/>
  <c r="I20" i="155"/>
  <c r="A20" i="155"/>
  <c r="J19" i="155"/>
  <c r="I19" i="155"/>
  <c r="A19" i="155"/>
  <c r="J18" i="155"/>
  <c r="I18" i="155"/>
  <c r="A18" i="155"/>
  <c r="J17" i="155"/>
  <c r="I17" i="155"/>
  <c r="A17" i="155"/>
  <c r="J16" i="155"/>
  <c r="I16" i="155"/>
  <c r="A16" i="155"/>
  <c r="J15" i="155"/>
  <c r="I15" i="155"/>
  <c r="A15" i="155"/>
  <c r="G40" i="154"/>
  <c r="E40" i="154"/>
  <c r="H40" i="154"/>
  <c r="F40" i="154"/>
  <c r="J39" i="154"/>
  <c r="I39" i="154"/>
  <c r="A39" i="154"/>
  <c r="J38" i="154"/>
  <c r="I38" i="154"/>
  <c r="A38" i="154"/>
  <c r="J37" i="154"/>
  <c r="I37" i="154"/>
  <c r="A37" i="154"/>
  <c r="J36" i="154"/>
  <c r="I36" i="154"/>
  <c r="A36" i="154"/>
  <c r="J35" i="154"/>
  <c r="I35" i="154"/>
  <c r="A35" i="154"/>
  <c r="J34" i="154"/>
  <c r="I34" i="154"/>
  <c r="A34" i="154"/>
  <c r="J33" i="154"/>
  <c r="I33" i="154"/>
  <c r="A33" i="154"/>
  <c r="J32" i="154"/>
  <c r="I32" i="154"/>
  <c r="A32" i="154"/>
  <c r="J31" i="154"/>
  <c r="I31" i="154"/>
  <c r="A31" i="154"/>
  <c r="J30" i="154"/>
  <c r="I30" i="154"/>
  <c r="A30" i="154"/>
  <c r="J29" i="154"/>
  <c r="I29" i="154"/>
  <c r="A29" i="154"/>
  <c r="J28" i="154"/>
  <c r="I28" i="154"/>
  <c r="A28" i="154"/>
  <c r="J27" i="154"/>
  <c r="I27" i="154"/>
  <c r="A27" i="154"/>
  <c r="J26" i="154"/>
  <c r="I26" i="154"/>
  <c r="A26" i="154"/>
  <c r="J25" i="154"/>
  <c r="I25" i="154"/>
  <c r="A25" i="154"/>
  <c r="J24" i="154"/>
  <c r="I24" i="154"/>
  <c r="A24" i="154"/>
  <c r="J23" i="154"/>
  <c r="I23" i="154"/>
  <c r="A23" i="154"/>
  <c r="J22" i="154"/>
  <c r="I22" i="154"/>
  <c r="A22" i="154"/>
  <c r="J21" i="154"/>
  <c r="I21" i="154"/>
  <c r="A21" i="154"/>
  <c r="J20" i="154"/>
  <c r="I20" i="154"/>
  <c r="A20" i="154"/>
  <c r="J19" i="154"/>
  <c r="I19" i="154"/>
  <c r="A19" i="154"/>
  <c r="J18" i="154"/>
  <c r="I18" i="154"/>
  <c r="A18" i="154"/>
  <c r="J17" i="154"/>
  <c r="I17" i="154"/>
  <c r="A17" i="154"/>
  <c r="J16" i="154"/>
  <c r="I16" i="154"/>
  <c r="A16" i="154"/>
  <c r="J15" i="154"/>
  <c r="I15" i="154"/>
  <c r="A15" i="154"/>
  <c r="G16" i="153"/>
  <c r="E16" i="153"/>
  <c r="H16" i="153"/>
  <c r="F16" i="153"/>
  <c r="J15" i="153"/>
  <c r="J16" i="153" s="1"/>
  <c r="I15" i="153"/>
  <c r="A15" i="153"/>
  <c r="G20" i="152"/>
  <c r="E20" i="152"/>
  <c r="H20" i="152"/>
  <c r="F20" i="152"/>
  <c r="J19" i="152"/>
  <c r="I19" i="152"/>
  <c r="A19" i="152"/>
  <c r="J18" i="152"/>
  <c r="I18" i="152"/>
  <c r="A18" i="152"/>
  <c r="J17" i="152"/>
  <c r="I17" i="152"/>
  <c r="A17" i="152"/>
  <c r="J16" i="152"/>
  <c r="I16" i="152"/>
  <c r="A16" i="152"/>
  <c r="J15" i="152"/>
  <c r="I15" i="152"/>
  <c r="A15" i="152"/>
  <c r="J20" i="152"/>
  <c r="G221" i="151"/>
  <c r="E221" i="151"/>
  <c r="H221" i="151"/>
  <c r="F221" i="151"/>
  <c r="J172" i="151"/>
  <c r="I172" i="151"/>
  <c r="A220" i="151"/>
  <c r="J173" i="151"/>
  <c r="I173" i="151"/>
  <c r="A219" i="151"/>
  <c r="J175" i="151"/>
  <c r="I175" i="151"/>
  <c r="A218" i="151"/>
  <c r="J174" i="151"/>
  <c r="I174" i="151"/>
  <c r="A217" i="151"/>
  <c r="J34" i="151"/>
  <c r="I34" i="151"/>
  <c r="A216" i="151"/>
  <c r="J207" i="151"/>
  <c r="I207" i="151"/>
  <c r="A215" i="151"/>
  <c r="J211" i="151"/>
  <c r="I211" i="151"/>
  <c r="A214" i="151"/>
  <c r="J212" i="151"/>
  <c r="I212" i="151"/>
  <c r="A213" i="151"/>
  <c r="J202" i="151"/>
  <c r="I202" i="151"/>
  <c r="A212" i="151"/>
  <c r="J203" i="151"/>
  <c r="I203" i="151"/>
  <c r="A211" i="151"/>
  <c r="J206" i="151"/>
  <c r="I206" i="151"/>
  <c r="A210" i="151"/>
  <c r="J205" i="151"/>
  <c r="I205" i="151"/>
  <c r="A209" i="151"/>
  <c r="J204" i="151"/>
  <c r="I204" i="151"/>
  <c r="A208" i="151"/>
  <c r="J31" i="151"/>
  <c r="I31" i="151"/>
  <c r="A207" i="151"/>
  <c r="J74" i="151"/>
  <c r="I74" i="151"/>
  <c r="A206" i="151"/>
  <c r="J73" i="151"/>
  <c r="I73" i="151"/>
  <c r="A205" i="151"/>
  <c r="J77" i="151"/>
  <c r="I77" i="151"/>
  <c r="A204" i="151"/>
  <c r="J76" i="151"/>
  <c r="I76" i="151"/>
  <c r="A203" i="151"/>
  <c r="J75" i="151"/>
  <c r="I75" i="151"/>
  <c r="A202" i="151"/>
  <c r="J40" i="151"/>
  <c r="I40" i="151"/>
  <c r="A201" i="151"/>
  <c r="J39" i="151"/>
  <c r="I39" i="151"/>
  <c r="A200" i="151"/>
  <c r="J209" i="151"/>
  <c r="I209" i="151"/>
  <c r="A199" i="151"/>
  <c r="J210" i="151"/>
  <c r="I210" i="151"/>
  <c r="A198" i="151"/>
  <c r="J208" i="151"/>
  <c r="I208" i="151"/>
  <c r="A197" i="151"/>
  <c r="J201" i="151"/>
  <c r="I201" i="151"/>
  <c r="A196" i="151"/>
  <c r="J200" i="151"/>
  <c r="I200" i="151"/>
  <c r="A195" i="151"/>
  <c r="J197" i="151"/>
  <c r="I197" i="151"/>
  <c r="A194" i="151"/>
  <c r="J198" i="151"/>
  <c r="I198" i="151"/>
  <c r="A193" i="151"/>
  <c r="J199" i="151"/>
  <c r="I199" i="151"/>
  <c r="A192" i="151"/>
  <c r="J78" i="151"/>
  <c r="I78" i="151"/>
  <c r="A191" i="151"/>
  <c r="J79" i="151"/>
  <c r="I79" i="151"/>
  <c r="A190" i="151"/>
  <c r="J71" i="151"/>
  <c r="I71" i="151"/>
  <c r="A189" i="151"/>
  <c r="J65" i="151"/>
  <c r="I65" i="151"/>
  <c r="A188" i="151"/>
  <c r="J62" i="151"/>
  <c r="I62" i="151"/>
  <c r="A187" i="151"/>
  <c r="J45" i="151"/>
  <c r="I45" i="151"/>
  <c r="A186" i="151"/>
  <c r="J70" i="151"/>
  <c r="I70" i="151"/>
  <c r="A185" i="151"/>
  <c r="J63" i="151"/>
  <c r="I63" i="151"/>
  <c r="A184" i="151"/>
  <c r="J52" i="151"/>
  <c r="I52" i="151"/>
  <c r="A183" i="151"/>
  <c r="J57" i="151"/>
  <c r="I57" i="151"/>
  <c r="A182" i="151"/>
  <c r="J50" i="151"/>
  <c r="I50" i="151"/>
  <c r="A181" i="151"/>
  <c r="J67" i="151"/>
  <c r="I67" i="151"/>
  <c r="A180" i="151"/>
  <c r="J49" i="151"/>
  <c r="I49" i="151"/>
  <c r="A179" i="151"/>
  <c r="J64" i="151"/>
  <c r="I64" i="151"/>
  <c r="A178" i="151"/>
  <c r="J56" i="151"/>
  <c r="I56" i="151"/>
  <c r="A177" i="151"/>
  <c r="J59" i="151"/>
  <c r="I59" i="151"/>
  <c r="A176" i="151"/>
  <c r="J69" i="151"/>
  <c r="I69" i="151"/>
  <c r="A175" i="151"/>
  <c r="J53" i="151"/>
  <c r="I53" i="151"/>
  <c r="A174" i="151"/>
  <c r="J66" i="151"/>
  <c r="I66" i="151"/>
  <c r="A173" i="151"/>
  <c r="J48" i="151"/>
  <c r="I48" i="151"/>
  <c r="A172" i="151"/>
  <c r="J61" i="151"/>
  <c r="I61" i="151"/>
  <c r="A171" i="151"/>
  <c r="J68" i="151"/>
  <c r="I68" i="151"/>
  <c r="A170" i="151"/>
  <c r="J47" i="151"/>
  <c r="I47" i="151"/>
  <c r="A169" i="151"/>
  <c r="J60" i="151"/>
  <c r="I60" i="151"/>
  <c r="A168" i="151"/>
  <c r="J58" i="151"/>
  <c r="I58" i="151"/>
  <c r="A167" i="151"/>
  <c r="J46" i="151"/>
  <c r="I46" i="151"/>
  <c r="A166" i="151"/>
  <c r="J54" i="151"/>
  <c r="I54" i="151"/>
  <c r="A165" i="151"/>
  <c r="J51" i="151"/>
  <c r="I51" i="151"/>
  <c r="A164" i="151"/>
  <c r="J55" i="151"/>
  <c r="I55" i="151"/>
  <c r="A163" i="151"/>
  <c r="J22" i="151"/>
  <c r="I22" i="151"/>
  <c r="A162" i="151"/>
  <c r="J41" i="151"/>
  <c r="I41" i="151"/>
  <c r="A161" i="151"/>
  <c r="J35" i="151"/>
  <c r="I35" i="151"/>
  <c r="A160" i="151"/>
  <c r="J194" i="151"/>
  <c r="I194" i="151"/>
  <c r="A159" i="151"/>
  <c r="J196" i="151"/>
  <c r="I196" i="151"/>
  <c r="A158" i="151"/>
  <c r="J195" i="151"/>
  <c r="I195" i="151"/>
  <c r="A157" i="151"/>
  <c r="J145" i="151"/>
  <c r="I145" i="151"/>
  <c r="A156" i="151"/>
  <c r="J130" i="151"/>
  <c r="I130" i="151"/>
  <c r="A155" i="151"/>
  <c r="J133" i="151"/>
  <c r="I133" i="151"/>
  <c r="A154" i="151"/>
  <c r="J129" i="151"/>
  <c r="I129" i="151"/>
  <c r="A153" i="151"/>
  <c r="J128" i="151"/>
  <c r="I128" i="151"/>
  <c r="A152" i="151"/>
  <c r="J131" i="151"/>
  <c r="I131" i="151"/>
  <c r="A151" i="151"/>
  <c r="J132" i="151"/>
  <c r="I132" i="151"/>
  <c r="A150" i="151"/>
  <c r="J32" i="151"/>
  <c r="I32" i="151"/>
  <c r="A149" i="151"/>
  <c r="J143" i="151"/>
  <c r="I143" i="151"/>
  <c r="A148" i="151"/>
  <c r="J142" i="151"/>
  <c r="I142" i="151"/>
  <c r="A147" i="151"/>
  <c r="J141" i="151"/>
  <c r="I141" i="151"/>
  <c r="A146" i="151"/>
  <c r="J140" i="151"/>
  <c r="I140" i="151"/>
  <c r="A145" i="151"/>
  <c r="J139" i="151"/>
  <c r="I139" i="151"/>
  <c r="A144" i="151"/>
  <c r="J138" i="151"/>
  <c r="I138" i="151"/>
  <c r="A143" i="151"/>
  <c r="J137" i="151"/>
  <c r="I137" i="151"/>
  <c r="A142" i="151"/>
  <c r="J136" i="151"/>
  <c r="I136" i="151"/>
  <c r="A141" i="151"/>
  <c r="J135" i="151"/>
  <c r="I135" i="151"/>
  <c r="A140" i="151"/>
  <c r="J134" i="151"/>
  <c r="I134" i="151"/>
  <c r="A139" i="151"/>
  <c r="J171" i="151"/>
  <c r="I171" i="151"/>
  <c r="A138" i="151"/>
  <c r="J170" i="151"/>
  <c r="I170" i="151"/>
  <c r="A137" i="151"/>
  <c r="J169" i="151"/>
  <c r="I169" i="151"/>
  <c r="A136" i="151"/>
  <c r="J168" i="151"/>
  <c r="I168" i="151"/>
  <c r="A135" i="151"/>
  <c r="J167" i="151"/>
  <c r="I167" i="151"/>
  <c r="A134" i="151"/>
  <c r="J166" i="151"/>
  <c r="I166" i="151"/>
  <c r="A133" i="151"/>
  <c r="J165" i="151"/>
  <c r="I165" i="151"/>
  <c r="A132" i="151"/>
  <c r="J164" i="151"/>
  <c r="I164" i="151"/>
  <c r="A131" i="151"/>
  <c r="J163" i="151"/>
  <c r="I163" i="151"/>
  <c r="A130" i="151"/>
  <c r="J162" i="151"/>
  <c r="I162" i="151"/>
  <c r="A129" i="151"/>
  <c r="J161" i="151"/>
  <c r="I161" i="151"/>
  <c r="A128" i="151"/>
  <c r="J160" i="151"/>
  <c r="I160" i="151"/>
  <c r="A127" i="151"/>
  <c r="J159" i="151"/>
  <c r="I159" i="151"/>
  <c r="A126" i="151"/>
  <c r="J158" i="151"/>
  <c r="I158" i="151"/>
  <c r="A125" i="151"/>
  <c r="J193" i="151"/>
  <c r="I193" i="151"/>
  <c r="A124" i="151"/>
  <c r="J192" i="151"/>
  <c r="I192" i="151"/>
  <c r="A123" i="151"/>
  <c r="J191" i="151"/>
  <c r="I191" i="151"/>
  <c r="A122" i="151"/>
  <c r="J190" i="151"/>
  <c r="I190" i="151"/>
  <c r="A121" i="151"/>
  <c r="J176" i="151"/>
  <c r="I176" i="151"/>
  <c r="A120" i="151"/>
  <c r="J38" i="151"/>
  <c r="I38" i="151"/>
  <c r="A119" i="151"/>
  <c r="J147" i="151"/>
  <c r="I147" i="151"/>
  <c r="A118" i="151"/>
  <c r="J146" i="151"/>
  <c r="I146" i="151"/>
  <c r="A117" i="151"/>
  <c r="J218" i="151"/>
  <c r="I218" i="151"/>
  <c r="A116" i="151"/>
  <c r="J220" i="151"/>
  <c r="I220" i="151"/>
  <c r="A115" i="151"/>
  <c r="J219" i="151"/>
  <c r="I219" i="151"/>
  <c r="A114" i="151"/>
  <c r="J214" i="151"/>
  <c r="I214" i="151"/>
  <c r="A113" i="151"/>
  <c r="J217" i="151"/>
  <c r="I217" i="151"/>
  <c r="A112" i="151"/>
  <c r="J213" i="151"/>
  <c r="I213" i="151"/>
  <c r="A111" i="151"/>
  <c r="J156" i="151"/>
  <c r="I156" i="151"/>
  <c r="A110" i="151"/>
  <c r="J150" i="151"/>
  <c r="I150" i="151"/>
  <c r="A109" i="151"/>
  <c r="J149" i="151"/>
  <c r="I149" i="151"/>
  <c r="A108" i="151"/>
  <c r="J155" i="151"/>
  <c r="I155" i="151"/>
  <c r="A107" i="151"/>
  <c r="J148" i="151"/>
  <c r="I148" i="151"/>
  <c r="A106" i="151"/>
  <c r="J153" i="151"/>
  <c r="I153" i="151"/>
  <c r="A105" i="151"/>
  <c r="J151" i="151"/>
  <c r="I151" i="151"/>
  <c r="A104" i="151"/>
  <c r="J152" i="151"/>
  <c r="I152" i="151"/>
  <c r="A103" i="151"/>
  <c r="J157" i="151"/>
  <c r="I157" i="151"/>
  <c r="A102" i="151"/>
  <c r="J154" i="151"/>
  <c r="I154" i="151"/>
  <c r="A101" i="151"/>
  <c r="J216" i="151"/>
  <c r="I216" i="151"/>
  <c r="A100" i="151"/>
  <c r="J215" i="151"/>
  <c r="I215" i="151"/>
  <c r="A99" i="151"/>
  <c r="J21" i="151"/>
  <c r="I21" i="151"/>
  <c r="A98" i="151"/>
  <c r="J20" i="151"/>
  <c r="I20" i="151"/>
  <c r="A97" i="151"/>
  <c r="J19" i="151"/>
  <c r="I19" i="151"/>
  <c r="A96" i="151"/>
  <c r="J18" i="151"/>
  <c r="I18" i="151"/>
  <c r="A95" i="151"/>
  <c r="J36" i="151"/>
  <c r="I36" i="151"/>
  <c r="A94" i="151"/>
  <c r="J27" i="151"/>
  <c r="I27" i="151"/>
  <c r="A93" i="151"/>
  <c r="J26" i="151"/>
  <c r="I26" i="151"/>
  <c r="A92" i="151"/>
  <c r="J25" i="151"/>
  <c r="I25" i="151"/>
  <c r="A91" i="151"/>
  <c r="J24" i="151"/>
  <c r="I24" i="151"/>
  <c r="A90" i="151"/>
  <c r="J23" i="151"/>
  <c r="I23" i="151"/>
  <c r="A89" i="151"/>
  <c r="J37" i="151"/>
  <c r="I37" i="151"/>
  <c r="A88" i="151"/>
  <c r="J42" i="151"/>
  <c r="I42" i="151"/>
  <c r="A87" i="151"/>
  <c r="J15" i="151"/>
  <c r="I15" i="151"/>
  <c r="A86" i="151"/>
  <c r="J43" i="151"/>
  <c r="I43" i="151"/>
  <c r="A85" i="151"/>
  <c r="J16" i="151"/>
  <c r="I16" i="151"/>
  <c r="A84" i="151"/>
  <c r="J113" i="151"/>
  <c r="I113" i="151"/>
  <c r="A83" i="151"/>
  <c r="J112" i="151"/>
  <c r="I112" i="151"/>
  <c r="A82" i="151"/>
  <c r="J111" i="151"/>
  <c r="I111" i="151"/>
  <c r="A81" i="151"/>
  <c r="J110" i="151"/>
  <c r="I110" i="151"/>
  <c r="A80" i="151"/>
  <c r="J109" i="151"/>
  <c r="I109" i="151"/>
  <c r="A79" i="151"/>
  <c r="J108" i="151"/>
  <c r="I108" i="151"/>
  <c r="A78" i="151"/>
  <c r="J107" i="151"/>
  <c r="I107" i="151"/>
  <c r="A77" i="151"/>
  <c r="J106" i="151"/>
  <c r="I106" i="151"/>
  <c r="A76" i="151"/>
  <c r="J105" i="151"/>
  <c r="I105" i="151"/>
  <c r="A75" i="151"/>
  <c r="J104" i="151"/>
  <c r="I104" i="151"/>
  <c r="A74" i="151"/>
  <c r="J103" i="151"/>
  <c r="I103" i="151"/>
  <c r="A73" i="151"/>
  <c r="J102" i="151"/>
  <c r="I102" i="151"/>
  <c r="A72" i="151"/>
  <c r="J101" i="151"/>
  <c r="I101" i="151"/>
  <c r="A71" i="151"/>
  <c r="J100" i="151"/>
  <c r="I100" i="151"/>
  <c r="A70" i="151"/>
  <c r="J99" i="151"/>
  <c r="I99" i="151"/>
  <c r="A69" i="151"/>
  <c r="J44" i="151"/>
  <c r="I44" i="151"/>
  <c r="A68" i="151"/>
  <c r="J30" i="151"/>
  <c r="I30" i="151"/>
  <c r="A67" i="151"/>
  <c r="J29" i="151"/>
  <c r="I29" i="151"/>
  <c r="A66" i="151"/>
  <c r="J28" i="151"/>
  <c r="I28" i="151"/>
  <c r="A65" i="151"/>
  <c r="J187" i="151"/>
  <c r="I187" i="151"/>
  <c r="A64" i="151"/>
  <c r="J188" i="151"/>
  <c r="I188" i="151"/>
  <c r="A63" i="151"/>
  <c r="J189" i="151"/>
  <c r="I189" i="151"/>
  <c r="A62" i="151"/>
  <c r="J81" i="151"/>
  <c r="I81" i="151"/>
  <c r="A61" i="151"/>
  <c r="J83" i="151"/>
  <c r="I83" i="151"/>
  <c r="A60" i="151"/>
  <c r="J84" i="151"/>
  <c r="I84" i="151"/>
  <c r="A59" i="151"/>
  <c r="J80" i="151"/>
  <c r="I80" i="151"/>
  <c r="A58" i="151"/>
  <c r="J82" i="151"/>
  <c r="I82" i="151"/>
  <c r="A57" i="151"/>
  <c r="J90" i="151"/>
  <c r="I90" i="151"/>
  <c r="A56" i="151"/>
  <c r="J91" i="151"/>
  <c r="I91" i="151"/>
  <c r="A55" i="151"/>
  <c r="J89" i="151"/>
  <c r="I89" i="151"/>
  <c r="A54" i="151"/>
  <c r="J93" i="151"/>
  <c r="I93" i="151"/>
  <c r="A53" i="151"/>
  <c r="J92" i="151"/>
  <c r="I92" i="151"/>
  <c r="A52" i="151"/>
  <c r="J94" i="151"/>
  <c r="I94" i="151"/>
  <c r="A51" i="151"/>
  <c r="J96" i="151"/>
  <c r="I96" i="151"/>
  <c r="A50" i="151"/>
  <c r="J86" i="151"/>
  <c r="I86" i="151"/>
  <c r="A49" i="151"/>
  <c r="J87" i="151"/>
  <c r="I87" i="151"/>
  <c r="A48" i="151"/>
  <c r="J85" i="151"/>
  <c r="I85" i="151"/>
  <c r="A47" i="151"/>
  <c r="J98" i="151"/>
  <c r="I98" i="151"/>
  <c r="A46" i="151"/>
  <c r="J88" i="151"/>
  <c r="I88" i="151"/>
  <c r="A45" i="151"/>
  <c r="J95" i="151"/>
  <c r="I95" i="151"/>
  <c r="A44" i="151"/>
  <c r="J97" i="151"/>
  <c r="I97" i="151"/>
  <c r="A43" i="151"/>
  <c r="J182" i="151"/>
  <c r="I182" i="151"/>
  <c r="A42" i="151"/>
  <c r="J183" i="151"/>
  <c r="I183" i="151"/>
  <c r="A41" i="151"/>
  <c r="J184" i="151"/>
  <c r="I184" i="151"/>
  <c r="A40" i="151"/>
  <c r="J185" i="151"/>
  <c r="I185" i="151"/>
  <c r="A39" i="151"/>
  <c r="J186" i="151"/>
  <c r="I186" i="151"/>
  <c r="A38" i="151"/>
  <c r="J179" i="151"/>
  <c r="I179" i="151"/>
  <c r="A37" i="151"/>
  <c r="J180" i="151"/>
  <c r="I180" i="151"/>
  <c r="A36" i="151"/>
  <c r="J178" i="151"/>
  <c r="I178" i="151"/>
  <c r="A35" i="151"/>
  <c r="J181" i="151"/>
  <c r="I181" i="151"/>
  <c r="A34" i="151"/>
  <c r="J177" i="151"/>
  <c r="I177" i="151"/>
  <c r="A33" i="151"/>
  <c r="J33" i="151"/>
  <c r="I33" i="151"/>
  <c r="A32" i="151"/>
  <c r="J144" i="151"/>
  <c r="I144" i="151"/>
  <c r="A31" i="151"/>
  <c r="J114" i="151"/>
  <c r="I114" i="151"/>
  <c r="A30" i="151"/>
  <c r="J121" i="151"/>
  <c r="I121" i="151"/>
  <c r="A29" i="151"/>
  <c r="J120" i="151"/>
  <c r="I120" i="151"/>
  <c r="A28" i="151"/>
  <c r="J119" i="151"/>
  <c r="I119" i="151"/>
  <c r="A27" i="151"/>
  <c r="J118" i="151"/>
  <c r="I118" i="151"/>
  <c r="A26" i="151"/>
  <c r="J117" i="151"/>
  <c r="I117" i="151"/>
  <c r="A25" i="151"/>
  <c r="J116" i="151"/>
  <c r="I116" i="151"/>
  <c r="A24" i="151"/>
  <c r="J115" i="151"/>
  <c r="I115" i="151"/>
  <c r="A23" i="151"/>
  <c r="J17" i="151"/>
  <c r="I17" i="151"/>
  <c r="A22" i="151"/>
  <c r="J126" i="151"/>
  <c r="I126" i="151"/>
  <c r="A21" i="151"/>
  <c r="J123" i="151"/>
  <c r="I123" i="151"/>
  <c r="A20" i="151"/>
  <c r="J124" i="151"/>
  <c r="I124" i="151"/>
  <c r="A19" i="151"/>
  <c r="J125" i="151"/>
  <c r="I125" i="151"/>
  <c r="A18" i="151"/>
  <c r="J127" i="151"/>
  <c r="I127" i="151"/>
  <c r="A17" i="151"/>
  <c r="J72" i="151"/>
  <c r="I72" i="151"/>
  <c r="A16" i="151"/>
  <c r="J122" i="151"/>
  <c r="I122" i="151"/>
  <c r="A15" i="151"/>
  <c r="G16" i="150"/>
  <c r="E16" i="150"/>
  <c r="H16" i="150"/>
  <c r="F16" i="150"/>
  <c r="J15" i="150"/>
  <c r="I15" i="150"/>
  <c r="A15" i="150"/>
  <c r="I52" i="156" l="1"/>
  <c r="H184" i="159"/>
  <c r="I40" i="154"/>
  <c r="I221" i="151"/>
  <c r="J22" i="155"/>
  <c r="I28" i="161"/>
  <c r="J28" i="161"/>
  <c r="I17" i="160"/>
  <c r="J17" i="160"/>
  <c r="J179" i="159"/>
  <c r="J184" i="159" s="1"/>
  <c r="I184" i="159"/>
  <c r="J22" i="158"/>
  <c r="I22" i="158"/>
  <c r="J16" i="157"/>
  <c r="I16" i="157"/>
  <c r="J52" i="156"/>
  <c r="I22" i="155"/>
  <c r="J40" i="154"/>
  <c r="I16" i="153"/>
  <c r="I20" i="152"/>
  <c r="J221" i="151"/>
  <c r="I16" i="150"/>
  <c r="J16" i="150"/>
  <c r="K250" i="90" l="1"/>
  <c r="K251" i="90"/>
  <c r="K252" i="90"/>
  <c r="K253" i="90"/>
  <c r="K254" i="90"/>
  <c r="K255" i="90"/>
  <c r="K256" i="90"/>
  <c r="K257" i="90"/>
  <c r="K258" i="90"/>
  <c r="K259" i="90"/>
  <c r="K260" i="90"/>
  <c r="K261" i="90"/>
  <c r="K262" i="90"/>
  <c r="K263" i="90"/>
  <c r="K264" i="90"/>
  <c r="K265" i="90"/>
  <c r="K266" i="90"/>
  <c r="K267" i="90"/>
  <c r="K268" i="90"/>
  <c r="K269" i="90"/>
  <c r="K270" i="90"/>
  <c r="K271" i="90"/>
  <c r="K272" i="90"/>
  <c r="K273" i="90"/>
  <c r="K274" i="90"/>
  <c r="K275" i="90"/>
  <c r="K276" i="90"/>
  <c r="K277" i="90"/>
  <c r="K278" i="90"/>
  <c r="K279" i="90"/>
  <c r="K280" i="90"/>
  <c r="K281" i="90"/>
  <c r="K282" i="90"/>
  <c r="K283" i="90"/>
  <c r="K284" i="90"/>
  <c r="K285" i="90"/>
  <c r="K286" i="90"/>
  <c r="K287" i="90"/>
  <c r="K288" i="90"/>
  <c r="K289" i="90"/>
  <c r="K290" i="90"/>
  <c r="K291" i="90"/>
  <c r="K292" i="90"/>
  <c r="K293" i="90"/>
  <c r="K294" i="90"/>
  <c r="K295" i="90"/>
  <c r="K296" i="90"/>
  <c r="K297" i="90"/>
  <c r="K298" i="90"/>
  <c r="K299" i="90"/>
  <c r="K300" i="90"/>
  <c r="K301" i="90"/>
  <c r="K302" i="90"/>
  <c r="K249" i="90"/>
  <c r="K247" i="90"/>
  <c r="K246" i="90"/>
  <c r="K245" i="90"/>
  <c r="K244" i="90"/>
  <c r="K243" i="90"/>
  <c r="K242" i="90"/>
  <c r="K241" i="90"/>
  <c r="K240" i="90"/>
  <c r="K239" i="90"/>
  <c r="K238" i="90"/>
  <c r="K237" i="90"/>
  <c r="K236" i="90"/>
  <c r="K235" i="90"/>
  <c r="K234" i="90"/>
  <c r="K233" i="90"/>
  <c r="K232" i="90"/>
  <c r="K231" i="90"/>
  <c r="K230" i="90"/>
  <c r="K229" i="90"/>
  <c r="K228" i="90"/>
  <c r="K227" i="90"/>
  <c r="K226" i="90"/>
  <c r="K225" i="90"/>
  <c r="K224" i="90"/>
  <c r="K223" i="90"/>
  <c r="K222" i="90"/>
  <c r="K221" i="90"/>
  <c r="K220" i="90"/>
  <c r="K219" i="90"/>
  <c r="K218" i="90"/>
  <c r="K217" i="90"/>
  <c r="K216" i="90"/>
  <c r="K215" i="90"/>
  <c r="K214" i="90"/>
  <c r="K213" i="90"/>
  <c r="K212" i="90"/>
  <c r="K211" i="90"/>
  <c r="K210" i="90"/>
  <c r="K209" i="90"/>
  <c r="K208" i="90"/>
  <c r="K207" i="90"/>
  <c r="K206" i="90"/>
  <c r="K205" i="90"/>
  <c r="K204" i="90"/>
  <c r="K203" i="90"/>
  <c r="K202" i="90"/>
  <c r="K201" i="90"/>
  <c r="K200" i="90"/>
  <c r="K199" i="90"/>
  <c r="K198" i="90"/>
  <c r="K197" i="90"/>
  <c r="K196" i="90"/>
  <c r="K195" i="90"/>
  <c r="K194" i="90"/>
  <c r="K193" i="90"/>
  <c r="K192" i="90"/>
  <c r="K191" i="90"/>
  <c r="K190" i="90"/>
  <c r="K189" i="90"/>
  <c r="K188" i="90"/>
  <c r="K187" i="90"/>
  <c r="K186" i="90"/>
  <c r="K185" i="90"/>
  <c r="K184" i="90"/>
  <c r="K183" i="90"/>
  <c r="K182" i="90"/>
  <c r="K181" i="90"/>
  <c r="K180" i="90"/>
  <c r="K179" i="90"/>
  <c r="K178" i="90"/>
  <c r="K177" i="90"/>
  <c r="K176" i="90"/>
  <c r="K175" i="90"/>
  <c r="K174" i="90"/>
  <c r="K173" i="90"/>
  <c r="K172" i="90"/>
  <c r="K171" i="90"/>
  <c r="K170" i="90"/>
  <c r="K169" i="90"/>
  <c r="K168" i="90"/>
  <c r="K167" i="90"/>
  <c r="K166" i="90"/>
  <c r="K165" i="90"/>
  <c r="K164" i="90"/>
  <c r="K163" i="90"/>
  <c r="K162" i="90"/>
  <c r="K161" i="90"/>
  <c r="K160" i="90"/>
  <c r="K159" i="90"/>
  <c r="K158" i="90"/>
  <c r="K157" i="90"/>
  <c r="K156" i="90"/>
  <c r="K155" i="90"/>
  <c r="K154" i="90"/>
  <c r="K153" i="90"/>
  <c r="K152" i="90"/>
  <c r="K151" i="90"/>
  <c r="K150" i="90"/>
  <c r="K149" i="90"/>
  <c r="K148" i="90"/>
  <c r="K147" i="90"/>
  <c r="K146" i="90"/>
  <c r="K145" i="90"/>
  <c r="K144" i="90"/>
  <c r="K143" i="90"/>
  <c r="K142" i="90"/>
  <c r="K141" i="90"/>
  <c r="K140" i="90"/>
  <c r="K139" i="90"/>
  <c r="K138" i="90"/>
  <c r="K137" i="90"/>
  <c r="K136" i="90"/>
  <c r="K135" i="90"/>
  <c r="K134" i="90"/>
  <c r="K133" i="90"/>
  <c r="K132" i="90"/>
  <c r="K131" i="90"/>
  <c r="K130" i="90"/>
  <c r="K129" i="90"/>
  <c r="K128" i="90"/>
  <c r="K127" i="90"/>
  <c r="K126" i="90"/>
  <c r="K125" i="90"/>
  <c r="K124" i="90"/>
  <c r="K123" i="90"/>
  <c r="K122" i="90"/>
  <c r="K121" i="90"/>
  <c r="K120" i="90"/>
  <c r="K119" i="90"/>
  <c r="K118" i="90"/>
  <c r="K117" i="90"/>
  <c r="K116" i="90"/>
  <c r="K115" i="90"/>
  <c r="K114" i="90"/>
  <c r="K113" i="90"/>
  <c r="K112" i="90"/>
  <c r="K111" i="90"/>
  <c r="K110" i="90"/>
  <c r="K109" i="90"/>
  <c r="K108" i="90"/>
  <c r="K107" i="90"/>
  <c r="K106" i="90"/>
  <c r="K105" i="90"/>
  <c r="K104" i="90"/>
  <c r="K103" i="90"/>
  <c r="K102" i="90"/>
  <c r="K101" i="90"/>
  <c r="K100" i="90"/>
  <c r="K99" i="90"/>
  <c r="K98" i="90"/>
  <c r="K97" i="90"/>
  <c r="K96" i="90"/>
  <c r="K95" i="90"/>
  <c r="K94" i="90"/>
  <c r="K93" i="90"/>
  <c r="K92" i="90"/>
  <c r="K91" i="90"/>
  <c r="K90" i="90"/>
  <c r="K89" i="90"/>
  <c r="K88" i="90"/>
  <c r="K87" i="90"/>
  <c r="K86" i="90"/>
  <c r="K85" i="90"/>
  <c r="K84" i="90"/>
  <c r="K83" i="90"/>
  <c r="K82" i="90"/>
  <c r="K81" i="90"/>
  <c r="K80" i="90"/>
  <c r="K79" i="90"/>
  <c r="K78" i="90"/>
  <c r="K77" i="90"/>
  <c r="K76" i="90"/>
  <c r="K75" i="90"/>
  <c r="K74" i="90"/>
  <c r="K73" i="90"/>
  <c r="K72" i="90"/>
  <c r="K71" i="90"/>
  <c r="K70" i="90"/>
  <c r="K69" i="90"/>
  <c r="K68" i="90"/>
  <c r="K67" i="90"/>
  <c r="K66" i="90"/>
  <c r="K65" i="90"/>
  <c r="K64" i="90"/>
  <c r="K63" i="90"/>
  <c r="K62" i="90"/>
  <c r="K61" i="90"/>
  <c r="K60" i="90"/>
  <c r="K59" i="90"/>
  <c r="K58" i="90"/>
  <c r="K57" i="90"/>
  <c r="K56" i="90"/>
  <c r="K55" i="90"/>
  <c r="K54" i="90"/>
  <c r="K53" i="90"/>
  <c r="K52" i="90"/>
  <c r="K51" i="90"/>
  <c r="K50" i="90"/>
  <c r="K49" i="90"/>
  <c r="K48" i="90"/>
  <c r="K47" i="90"/>
  <c r="K46" i="90"/>
  <c r="K45" i="90"/>
  <c r="K44" i="90"/>
  <c r="K43" i="90"/>
  <c r="K42" i="90"/>
  <c r="K41" i="90"/>
  <c r="K40" i="90"/>
  <c r="K39" i="90"/>
  <c r="K38" i="90"/>
  <c r="K37" i="90"/>
  <c r="K36" i="90"/>
  <c r="K35" i="90"/>
  <c r="K34" i="90"/>
  <c r="K33" i="90"/>
  <c r="K32" i="90"/>
  <c r="K31" i="90"/>
  <c r="K30" i="90"/>
  <c r="K29" i="90"/>
  <c r="K28" i="90"/>
  <c r="K27" i="90"/>
  <c r="K26" i="90"/>
  <c r="K25" i="90"/>
  <c r="K24" i="90"/>
  <c r="K23" i="90"/>
  <c r="K22" i="90"/>
  <c r="K21" i="90"/>
  <c r="K20" i="90"/>
  <c r="K19" i="90"/>
  <c r="K18" i="90"/>
  <c r="K17" i="90"/>
  <c r="K16" i="90"/>
  <c r="K15" i="90"/>
  <c r="K14" i="90"/>
  <c r="K13" i="90"/>
  <c r="K12" i="90"/>
  <c r="K11" i="90"/>
  <c r="K10" i="90"/>
  <c r="K9" i="90"/>
  <c r="K8" i="90"/>
  <c r="K7" i="90"/>
  <c r="A299" i="90"/>
  <c r="A298" i="90"/>
  <c r="A297" i="90"/>
  <c r="A296" i="90"/>
  <c r="A295" i="90"/>
  <c r="A294" i="90"/>
  <c r="A293" i="90"/>
  <c r="A292" i="90"/>
  <c r="A291" i="90"/>
  <c r="A290" i="90"/>
  <c r="A289" i="90"/>
  <c r="A288" i="90"/>
  <c r="A287" i="90"/>
  <c r="A286" i="90"/>
  <c r="A285" i="90"/>
  <c r="A284" i="90"/>
  <c r="A283" i="90"/>
  <c r="A282" i="90"/>
  <c r="A281" i="90"/>
  <c r="A280" i="90"/>
  <c r="A279" i="90"/>
  <c r="A278" i="90"/>
  <c r="A277" i="90"/>
  <c r="A276" i="90"/>
  <c r="A275" i="90"/>
  <c r="A274" i="90"/>
  <c r="A273" i="90"/>
  <c r="A272" i="90"/>
  <c r="A271" i="90"/>
  <c r="A270" i="90"/>
  <c r="A269" i="90"/>
  <c r="A268" i="90"/>
  <c r="A267" i="90"/>
  <c r="A266" i="90"/>
  <c r="A265" i="90"/>
  <c r="A264" i="90"/>
  <c r="A263" i="90"/>
  <c r="A262" i="90"/>
  <c r="A261" i="90"/>
  <c r="A260" i="90"/>
  <c r="A259" i="90"/>
  <c r="A258" i="90"/>
  <c r="A257" i="90"/>
  <c r="A256" i="90"/>
  <c r="A255" i="90"/>
  <c r="A254" i="90"/>
  <c r="A253" i="90"/>
  <c r="A252" i="90"/>
  <c r="A251" i="90"/>
  <c r="A250" i="90"/>
  <c r="A249" i="90"/>
  <c r="A247" i="90"/>
  <c r="A246" i="90"/>
  <c r="A245" i="90"/>
  <c r="A244" i="90"/>
  <c r="A243" i="90"/>
  <c r="A242" i="90"/>
  <c r="A241" i="90"/>
  <c r="A240" i="90"/>
  <c r="A239" i="90"/>
  <c r="A238" i="90"/>
  <c r="A237" i="90"/>
  <c r="A236" i="90"/>
  <c r="A235" i="90"/>
  <c r="A234" i="90"/>
  <c r="A233" i="90"/>
  <c r="A232" i="90"/>
  <c r="A231" i="90"/>
  <c r="A230" i="90"/>
  <c r="A229" i="90"/>
  <c r="A228" i="90"/>
  <c r="A227" i="90"/>
  <c r="A226" i="90"/>
  <c r="A225" i="90"/>
  <c r="A224" i="90"/>
  <c r="A223" i="90"/>
  <c r="A222" i="90"/>
  <c r="A221" i="90"/>
  <c r="A220" i="90"/>
  <c r="A219" i="90"/>
  <c r="A218" i="90"/>
  <c r="A217" i="90"/>
  <c r="A216" i="90"/>
  <c r="A215" i="90"/>
  <c r="A214" i="90"/>
  <c r="A213" i="90"/>
  <c r="A212" i="90"/>
  <c r="A211" i="90"/>
  <c r="A210" i="90"/>
  <c r="A209" i="90"/>
  <c r="A208" i="90"/>
  <c r="A207" i="90"/>
  <c r="A206" i="90"/>
  <c r="A205" i="90"/>
  <c r="A204" i="90"/>
  <c r="A203" i="90"/>
  <c r="A202" i="90"/>
  <c r="A201" i="90"/>
  <c r="A200" i="90"/>
  <c r="A199" i="90"/>
  <c r="A198" i="90"/>
  <c r="A197" i="90"/>
  <c r="A196" i="90"/>
  <c r="A195" i="90"/>
  <c r="A194" i="90"/>
  <c r="A193" i="90"/>
  <c r="A192" i="90"/>
  <c r="A191" i="90"/>
  <c r="A190" i="90"/>
  <c r="A189" i="90"/>
  <c r="A188" i="90"/>
  <c r="A187" i="90"/>
  <c r="A186" i="90"/>
  <c r="A185" i="90"/>
  <c r="A184" i="90"/>
  <c r="A183" i="90"/>
  <c r="A182" i="90"/>
  <c r="A181" i="90"/>
  <c r="A180" i="90"/>
  <c r="A179" i="90"/>
  <c r="A178" i="90"/>
  <c r="A177" i="90"/>
  <c r="A176" i="90"/>
  <c r="A175" i="90"/>
  <c r="A174" i="90"/>
  <c r="A173" i="90"/>
  <c r="A172" i="90"/>
  <c r="A171" i="90"/>
  <c r="A170" i="90"/>
  <c r="A169" i="90"/>
  <c r="A168" i="90"/>
  <c r="A167" i="90"/>
  <c r="A166" i="90"/>
  <c r="A165" i="90"/>
  <c r="A164" i="90"/>
  <c r="A163" i="90"/>
  <c r="A162" i="90"/>
  <c r="A161" i="90"/>
  <c r="A160" i="90"/>
  <c r="A159" i="90"/>
  <c r="A158" i="90"/>
  <c r="A157" i="90"/>
  <c r="A156" i="90"/>
  <c r="A155" i="90"/>
  <c r="A154" i="90"/>
  <c r="A153" i="90"/>
  <c r="A152" i="90"/>
  <c r="A151" i="90"/>
  <c r="A150" i="90"/>
  <c r="A149" i="90"/>
  <c r="A148" i="90"/>
  <c r="A147" i="90"/>
  <c r="A146" i="90"/>
  <c r="A145" i="90"/>
  <c r="A144" i="90"/>
  <c r="A143" i="90"/>
  <c r="A142" i="90"/>
  <c r="A141" i="90"/>
  <c r="A140" i="90"/>
  <c r="A139" i="90"/>
  <c r="A138" i="90"/>
  <c r="A137" i="90"/>
  <c r="A136" i="90"/>
  <c r="A135" i="90"/>
  <c r="A134" i="90"/>
  <c r="A133" i="90"/>
  <c r="A132" i="90"/>
  <c r="A131" i="90"/>
  <c r="A130" i="90"/>
  <c r="A129" i="90"/>
  <c r="A128" i="90"/>
  <c r="A127" i="90"/>
  <c r="A126" i="90"/>
  <c r="A125" i="90"/>
  <c r="A124" i="90"/>
  <c r="A123" i="90"/>
  <c r="A122" i="90"/>
  <c r="A121" i="90"/>
  <c r="A120" i="90"/>
  <c r="A119" i="90"/>
  <c r="A118" i="90"/>
  <c r="A117" i="90"/>
  <c r="A116" i="90"/>
  <c r="A115" i="90"/>
  <c r="A114" i="90"/>
  <c r="A113" i="90"/>
  <c r="A112" i="90"/>
  <c r="A111" i="90"/>
  <c r="A110" i="90"/>
  <c r="A109" i="90"/>
  <c r="A108" i="90"/>
  <c r="A107" i="90"/>
  <c r="A106" i="90"/>
  <c r="A105" i="90"/>
  <c r="A104" i="90"/>
  <c r="A103" i="90"/>
  <c r="A102" i="90"/>
  <c r="A101" i="90"/>
  <c r="A100" i="90"/>
  <c r="A99" i="90"/>
  <c r="A98" i="90"/>
  <c r="A97" i="90"/>
  <c r="A96" i="90"/>
  <c r="A95" i="90"/>
  <c r="A94" i="90"/>
  <c r="A93" i="90"/>
  <c r="A92" i="90"/>
  <c r="A91" i="90"/>
  <c r="A90" i="90"/>
  <c r="A89" i="90"/>
  <c r="A88" i="90"/>
  <c r="A87" i="90"/>
  <c r="A86" i="90"/>
  <c r="A85" i="90"/>
  <c r="A84" i="90"/>
  <c r="A83" i="90"/>
  <c r="A82" i="90"/>
  <c r="A81" i="90"/>
  <c r="A80" i="90"/>
  <c r="A79" i="90"/>
  <c r="A78" i="90"/>
  <c r="A77" i="90"/>
  <c r="A76" i="90"/>
  <c r="A75" i="90"/>
  <c r="A74" i="90"/>
  <c r="A73" i="90"/>
  <c r="A72" i="90"/>
  <c r="A71" i="90"/>
  <c r="A70" i="90"/>
  <c r="A69" i="90"/>
  <c r="A68" i="90"/>
  <c r="A67" i="90"/>
  <c r="A66" i="90"/>
  <c r="A65" i="90"/>
  <c r="A64" i="90"/>
  <c r="A63" i="90"/>
  <c r="A62" i="90"/>
  <c r="A61" i="90"/>
  <c r="A60" i="90"/>
  <c r="A59" i="90"/>
  <c r="A58" i="90"/>
  <c r="A57" i="90"/>
  <c r="A56" i="90"/>
  <c r="A55" i="90"/>
  <c r="A54" i="90"/>
  <c r="A53" i="90"/>
  <c r="A52" i="90"/>
  <c r="A51" i="90"/>
  <c r="A50" i="90"/>
  <c r="A49" i="90"/>
  <c r="A48" i="90"/>
  <c r="A47" i="90"/>
  <c r="A46" i="90"/>
  <c r="A45" i="90"/>
  <c r="A44" i="90"/>
  <c r="A43" i="90"/>
  <c r="A42" i="90"/>
  <c r="A41" i="90"/>
  <c r="A40" i="90"/>
  <c r="A39" i="90"/>
  <c r="A38" i="90"/>
  <c r="A37" i="90"/>
  <c r="A36" i="90"/>
  <c r="A35" i="90"/>
  <c r="A34" i="90"/>
  <c r="A33" i="90"/>
  <c r="A32" i="90"/>
  <c r="A31" i="90"/>
  <c r="A30" i="90"/>
  <c r="A29" i="90"/>
  <c r="A28" i="90"/>
  <c r="A27" i="90"/>
  <c r="A26" i="90"/>
  <c r="A25" i="90"/>
  <c r="A24" i="90"/>
  <c r="A23" i="90"/>
  <c r="A22" i="90"/>
  <c r="A21" i="90"/>
  <c r="A20" i="90"/>
  <c r="A19" i="90"/>
  <c r="A18" i="90"/>
  <c r="A17" i="90"/>
  <c r="A16" i="90"/>
  <c r="A15" i="90"/>
  <c r="A14" i="90"/>
  <c r="A13" i="90"/>
  <c r="A12" i="90"/>
  <c r="A11" i="90"/>
  <c r="A10" i="90"/>
  <c r="H300" i="90"/>
  <c r="A7" i="90"/>
  <c r="A8" i="90"/>
  <c r="A9" i="90"/>
  <c r="C13" i="118"/>
  <c r="E27" i="118"/>
  <c r="D27" i="118"/>
  <c r="E10" i="118"/>
  <c r="D10" i="118"/>
  <c r="C25" i="118"/>
  <c r="C24" i="118"/>
  <c r="C23" i="118"/>
  <c r="C22" i="118"/>
  <c r="C21" i="118"/>
  <c r="C20" i="118"/>
  <c r="C19" i="118"/>
  <c r="C18" i="118"/>
  <c r="C17" i="118"/>
  <c r="C16" i="118"/>
  <c r="C15" i="118"/>
  <c r="C14" i="118"/>
  <c r="B32" i="118"/>
  <c r="B31" i="118"/>
  <c r="C26" i="118"/>
  <c r="E12" i="118"/>
  <c r="D12" i="118"/>
  <c r="C9" i="118"/>
  <c r="C8" i="118"/>
  <c r="C7" i="118"/>
  <c r="C6" i="118"/>
  <c r="C5" i="118"/>
  <c r="C4" i="118"/>
  <c r="C13" i="117"/>
  <c r="B25" i="117"/>
  <c r="B24" i="117"/>
  <c r="C19" i="117"/>
  <c r="C18" i="117"/>
  <c r="C17" i="117"/>
  <c r="C16" i="117"/>
  <c r="C15" i="117"/>
  <c r="C14" i="117"/>
  <c r="E12" i="117"/>
  <c r="D12" i="117"/>
  <c r="C9" i="117"/>
  <c r="C8" i="117"/>
  <c r="C7" i="117"/>
  <c r="C10" i="117" s="1"/>
  <c r="C24" i="117" s="1"/>
  <c r="C6" i="117"/>
  <c r="C5" i="117"/>
  <c r="C4" i="117"/>
  <c r="C15" i="116"/>
  <c r="C14" i="116"/>
  <c r="C13" i="116"/>
  <c r="B25" i="116"/>
  <c r="B24" i="116"/>
  <c r="C19" i="116"/>
  <c r="C18" i="116"/>
  <c r="C17" i="116"/>
  <c r="C16" i="116"/>
  <c r="E12" i="116"/>
  <c r="D12" i="116"/>
  <c r="C9" i="116"/>
  <c r="C8" i="116"/>
  <c r="C7" i="116"/>
  <c r="C6" i="116"/>
  <c r="C5" i="116"/>
  <c r="C4" i="116"/>
  <c r="C15" i="115"/>
  <c r="C14" i="115"/>
  <c r="C13" i="115"/>
  <c r="C7" i="115"/>
  <c r="C6" i="115"/>
  <c r="C5" i="115"/>
  <c r="B25" i="115"/>
  <c r="B24" i="115"/>
  <c r="C19" i="115"/>
  <c r="C18" i="115"/>
  <c r="C17" i="115"/>
  <c r="C16" i="115"/>
  <c r="E12" i="115"/>
  <c r="D12" i="115"/>
  <c r="C9" i="115"/>
  <c r="C8" i="115"/>
  <c r="C4" i="115"/>
  <c r="C29" i="114"/>
  <c r="C28" i="114"/>
  <c r="C27" i="114"/>
  <c r="C26" i="114"/>
  <c r="B35" i="114"/>
  <c r="B34" i="114"/>
  <c r="C25" i="114"/>
  <c r="C24" i="114"/>
  <c r="C23" i="114"/>
  <c r="C22" i="114"/>
  <c r="C21" i="114"/>
  <c r="C20" i="114"/>
  <c r="C19" i="114"/>
  <c r="C18" i="114"/>
  <c r="C17" i="114"/>
  <c r="C16" i="114"/>
  <c r="C15" i="114"/>
  <c r="C14" i="114"/>
  <c r="C13" i="114"/>
  <c r="C12" i="114"/>
  <c r="C11" i="114"/>
  <c r="C10" i="114"/>
  <c r="E9" i="114"/>
  <c r="D9" i="114"/>
  <c r="C6" i="114"/>
  <c r="C5" i="114"/>
  <c r="C4" i="114"/>
  <c r="C27" i="113"/>
  <c r="C26" i="113"/>
  <c r="C5" i="113"/>
  <c r="C24" i="113"/>
  <c r="C23" i="113"/>
  <c r="C22" i="113"/>
  <c r="C21" i="113"/>
  <c r="C20" i="113"/>
  <c r="C28" i="113"/>
  <c r="C25" i="113"/>
  <c r="C19" i="113"/>
  <c r="C18" i="113"/>
  <c r="C17" i="113"/>
  <c r="C15" i="113"/>
  <c r="C14" i="113"/>
  <c r="C13" i="113"/>
  <c r="C12" i="113"/>
  <c r="B38" i="113"/>
  <c r="B37" i="113"/>
  <c r="C32" i="113"/>
  <c r="C31" i="113"/>
  <c r="C30" i="113"/>
  <c r="C29" i="113"/>
  <c r="C16" i="113"/>
  <c r="C11" i="113"/>
  <c r="C10" i="113"/>
  <c r="E9" i="113"/>
  <c r="D9" i="113"/>
  <c r="C6" i="113"/>
  <c r="C4" i="113"/>
  <c r="C7" i="113" s="1"/>
  <c r="C37" i="113" s="1"/>
  <c r="C13" i="112"/>
  <c r="C12" i="112"/>
  <c r="C24" i="112"/>
  <c r="C8" i="112"/>
  <c r="C7" i="112"/>
  <c r="C6" i="112"/>
  <c r="C14" i="112" s="1"/>
  <c r="C34" i="112" s="1"/>
  <c r="C29" i="112"/>
  <c r="C28" i="112"/>
  <c r="C27" i="112"/>
  <c r="C26" i="112"/>
  <c r="C25" i="112"/>
  <c r="B35" i="112"/>
  <c r="B34" i="112"/>
  <c r="C23" i="112"/>
  <c r="C22" i="112"/>
  <c r="C21" i="112"/>
  <c r="C20" i="112"/>
  <c r="C19" i="112"/>
  <c r="C18" i="112"/>
  <c r="C17" i="112"/>
  <c r="E16" i="112"/>
  <c r="D16" i="112"/>
  <c r="C11" i="112"/>
  <c r="C10" i="112"/>
  <c r="C9" i="112"/>
  <c r="C5" i="112"/>
  <c r="C4" i="112"/>
  <c r="C28" i="111"/>
  <c r="C27" i="111"/>
  <c r="C26" i="111"/>
  <c r="C25" i="111"/>
  <c r="C24" i="111"/>
  <c r="C23" i="111"/>
  <c r="C22" i="111"/>
  <c r="B36" i="111"/>
  <c r="B35" i="111"/>
  <c r="C30" i="111"/>
  <c r="C29" i="111"/>
  <c r="C21" i="111"/>
  <c r="C20" i="111"/>
  <c r="C19" i="111"/>
  <c r="C18" i="111"/>
  <c r="C17" i="111"/>
  <c r="C16" i="111"/>
  <c r="C15" i="111"/>
  <c r="E14" i="111"/>
  <c r="D14" i="111"/>
  <c r="C11" i="111"/>
  <c r="C10" i="111"/>
  <c r="C9" i="111"/>
  <c r="C8" i="111"/>
  <c r="C7" i="111"/>
  <c r="C6" i="111"/>
  <c r="C5" i="111"/>
  <c r="C4" i="111"/>
  <c r="C46" i="94"/>
  <c r="C45" i="94"/>
  <c r="C44" i="94"/>
  <c r="C39" i="94"/>
  <c r="C40" i="94"/>
  <c r="C41" i="94"/>
  <c r="C42" i="94"/>
  <c r="C43" i="94"/>
  <c r="C37" i="94"/>
  <c r="C22" i="94"/>
  <c r="C21" i="94"/>
  <c r="C20" i="94"/>
  <c r="E45" i="110"/>
  <c r="D45" i="110"/>
  <c r="B50" i="110"/>
  <c r="B49" i="110"/>
  <c r="C44" i="110"/>
  <c r="C43" i="110"/>
  <c r="C42" i="110"/>
  <c r="C41" i="110"/>
  <c r="C40" i="110"/>
  <c r="C39" i="110"/>
  <c r="C38" i="110"/>
  <c r="C37" i="110"/>
  <c r="C36" i="110"/>
  <c r="C35" i="110"/>
  <c r="C34" i="110"/>
  <c r="C33" i="110"/>
  <c r="C32" i="110"/>
  <c r="C31" i="110"/>
  <c r="C30" i="110"/>
  <c r="C29" i="110"/>
  <c r="C28" i="110"/>
  <c r="C27" i="110"/>
  <c r="C26" i="110"/>
  <c r="C25" i="110"/>
  <c r="C24" i="110"/>
  <c r="C23" i="110"/>
  <c r="C22" i="110"/>
  <c r="C21" i="110"/>
  <c r="C20" i="110"/>
  <c r="E19" i="110"/>
  <c r="D19" i="110"/>
  <c r="C16" i="110"/>
  <c r="C15" i="110"/>
  <c r="C14" i="110"/>
  <c r="C13" i="110"/>
  <c r="C12" i="110"/>
  <c r="C11" i="110"/>
  <c r="C10" i="110"/>
  <c r="C9" i="110"/>
  <c r="C8" i="110"/>
  <c r="C7" i="110"/>
  <c r="C6" i="110"/>
  <c r="C5" i="110"/>
  <c r="C4" i="110"/>
  <c r="C14" i="94"/>
  <c r="C13" i="94"/>
  <c r="C12" i="94"/>
  <c r="C11" i="94"/>
  <c r="C10" i="94"/>
  <c r="C9" i="94"/>
  <c r="C24" i="94"/>
  <c r="C38" i="94"/>
  <c r="C36" i="94"/>
  <c r="C35" i="94"/>
  <c r="C34" i="94"/>
  <c r="C33" i="94"/>
  <c r="C32" i="94"/>
  <c r="C31" i="94"/>
  <c r="C30" i="94"/>
  <c r="C29" i="94"/>
  <c r="C28" i="94"/>
  <c r="C27" i="94"/>
  <c r="C26" i="94"/>
  <c r="C23" i="94"/>
  <c r="C47" i="94" s="1"/>
  <c r="C52" i="94" s="1"/>
  <c r="C15" i="94"/>
  <c r="C8" i="94"/>
  <c r="C7" i="94"/>
  <c r="C25" i="94"/>
  <c r="C6" i="94"/>
  <c r="B51" i="94"/>
  <c r="B52" i="94"/>
  <c r="C16" i="94"/>
  <c r="C5" i="94"/>
  <c r="C4" i="94"/>
  <c r="D9" i="98"/>
  <c r="E9" i="98" s="1"/>
  <c r="B9" i="98"/>
  <c r="D8" i="98"/>
  <c r="E8" i="98" s="1"/>
  <c r="B8" i="98"/>
  <c r="F8" i="98" s="1"/>
  <c r="D7" i="98"/>
  <c r="E7" i="98" s="1"/>
  <c r="B7" i="98"/>
  <c r="D6" i="98"/>
  <c r="E6" i="98" s="1"/>
  <c r="B6" i="98"/>
  <c r="C6" i="98" s="1"/>
  <c r="J6" i="98"/>
  <c r="M6" i="98"/>
  <c r="J7" i="98"/>
  <c r="M7" i="98"/>
  <c r="J8" i="98"/>
  <c r="M8" i="98"/>
  <c r="J9" i="98"/>
  <c r="M9" i="98"/>
  <c r="C7" i="98"/>
  <c r="C9" i="98"/>
  <c r="E19" i="94"/>
  <c r="D19" i="94"/>
  <c r="A2" i="38"/>
  <c r="C2" i="38"/>
  <c r="E2" i="38"/>
  <c r="A3" i="38"/>
  <c r="C3" i="38"/>
  <c r="E3" i="38"/>
  <c r="A4" i="38"/>
  <c r="C4" i="38"/>
  <c r="E4" i="38"/>
  <c r="A5" i="38"/>
  <c r="C5" i="38"/>
  <c r="E5" i="38"/>
  <c r="E6" i="38"/>
  <c r="A7" i="38"/>
  <c r="E8" i="38"/>
  <c r="E9" i="38"/>
  <c r="E10" i="38"/>
  <c r="E11" i="38"/>
  <c r="E12" i="38"/>
  <c r="E13" i="38"/>
  <c r="E14" i="38"/>
  <c r="E15" i="38"/>
  <c r="E17" i="38"/>
  <c r="E18" i="38"/>
  <c r="E19" i="38"/>
  <c r="E20" i="38"/>
  <c r="A21" i="38"/>
  <c r="C21" i="38"/>
  <c r="E21" i="38"/>
  <c r="A22" i="38"/>
  <c r="C22" i="38"/>
  <c r="E22" i="38"/>
  <c r="C31" i="111" l="1"/>
  <c r="C36" i="111" s="1"/>
  <c r="C33" i="113"/>
  <c r="C38" i="113" s="1"/>
  <c r="F9" i="98"/>
  <c r="G9" i="98" s="1"/>
  <c r="C7" i="114"/>
  <c r="C34" i="114" s="1"/>
  <c r="C45" i="110"/>
  <c r="C50" i="110" s="1"/>
  <c r="C39" i="113"/>
  <c r="C41" i="113" s="1"/>
  <c r="C27" i="118"/>
  <c r="C32" i="118" s="1"/>
  <c r="G8" i="98"/>
  <c r="C12" i="111"/>
  <c r="C35" i="111" s="1"/>
  <c r="C30" i="114"/>
  <c r="C35" i="114" s="1"/>
  <c r="C17" i="110"/>
  <c r="C49" i="110" s="1"/>
  <c r="C10" i="115"/>
  <c r="C24" i="115" s="1"/>
  <c r="C10" i="116"/>
  <c r="C24" i="116" s="1"/>
  <c r="C20" i="117"/>
  <c r="C25" i="117" s="1"/>
  <c r="C10" i="118"/>
  <c r="C31" i="118" s="1"/>
  <c r="C33" i="118" s="1"/>
  <c r="C35" i="118" s="1"/>
  <c r="C17" i="94"/>
  <c r="C51" i="94" s="1"/>
  <c r="C53" i="94" s="1"/>
  <c r="C55" i="94" s="1"/>
  <c r="C20" i="115"/>
  <c r="C25" i="115" s="1"/>
  <c r="C30" i="112"/>
  <c r="C35" i="112" s="1"/>
  <c r="C36" i="112" s="1"/>
  <c r="C38" i="112" s="1"/>
  <c r="F7" i="98"/>
  <c r="G7" i="98" s="1"/>
  <c r="C20" i="116"/>
  <c r="C25" i="116" s="1"/>
  <c r="C37" i="111"/>
  <c r="C39" i="111" s="1"/>
  <c r="C26" i="115"/>
  <c r="C28" i="115" s="1"/>
  <c r="C26" i="116"/>
  <c r="C28" i="116" s="1"/>
  <c r="C26" i="117"/>
  <c r="C28" i="117" s="1"/>
  <c r="C8" i="98"/>
  <c r="F6" i="98"/>
  <c r="G6" i="98" s="1"/>
  <c r="C51" i="110" l="1"/>
  <c r="C53" i="110" s="1"/>
  <c r="C36" i="114"/>
  <c r="C38" i="114" s="1"/>
</calcChain>
</file>

<file path=xl/comments1.xml><?xml version="1.0" encoding="utf-8"?>
<comments xmlns="http://schemas.openxmlformats.org/spreadsheetml/2006/main">
  <authors>
    <author>Nguyen Quang Quy</author>
  </authors>
  <commentList>
    <comment ref="D110" authorId="0" shapeId="0">
      <text>
        <r>
          <rPr>
            <b/>
            <sz val="9"/>
            <color indexed="81"/>
            <rFont val="Tahoma"/>
            <family val="2"/>
          </rPr>
          <t>Xe gắn máy Wave S -BS:51LD 7123 (KDXM22) chuyển cho Bộ phận Transportation theo QUYẾT ĐỊNH 118/QĐ-NEVN-2017 ngày 11/10/2017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9" authorId="0" shapeId="0">
      <text>
        <r>
          <rPr>
            <b/>
            <sz val="9"/>
            <color indexed="81"/>
            <rFont val="Tahoma"/>
            <family val="2"/>
          </rPr>
          <t>Xe máy Honda Wave S màu đen xám:BS: 51LD 5978 (KDXM07) chuyển từ SG -&gt; CNHN (Kho Quang Minh) theo QUYẾT ĐỊNH 37/QĐ-NEVN-2016 ngày 9/4/2016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Nguyen Quang Quy</author>
  </authors>
  <commentList>
    <comment ref="B32" authorId="0" shapeId="0">
      <text>
        <r>
          <rPr>
            <sz val="9"/>
            <color indexed="81"/>
            <rFont val="Tahoma"/>
            <family val="2"/>
          </rPr>
          <t xml:space="preserve">
QLDC655 : bàn giao từ Amata -&gt; An Thanh theo Quyết định 122/QĐ-NEVN-2017 18/10/2017
(Admin đánh mã TS66)</t>
        </r>
      </text>
    </comment>
    <comment ref="B57" authorId="0" shapeId="0">
      <text>
        <r>
          <rPr>
            <sz val="9"/>
            <color indexed="81"/>
            <rFont val="Tahoma"/>
            <family val="2"/>
          </rPr>
          <t xml:space="preserve">
KDXT245 : Admin đánh Mã TS31 (chuyển từ Song Than T11/2016 : Quyết định Số 29/QĐ-NEVN-2016
</t>
        </r>
      </text>
    </comment>
    <comment ref="B58" authorId="0" shapeId="0">
      <text>
        <r>
          <rPr>
            <sz val="9"/>
            <color indexed="81"/>
            <rFont val="Tahoma"/>
            <family val="2"/>
          </rPr>
          <t xml:space="preserve">
KDXT210 : Admin đánh Mã TS30
</t>
        </r>
      </text>
    </comment>
    <comment ref="B59" authorId="0" shapeId="0">
      <text>
        <r>
          <rPr>
            <sz val="9"/>
            <color indexed="81"/>
            <rFont val="Tahoma"/>
            <family val="2"/>
          </rPr>
          <t xml:space="preserve">
KDXT209 : Admin đánh Mã TS29
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</rPr>
          <t xml:space="preserve">Xe nâng điện 6FBRE16C-Toyota 1,6tons (Nhập TSCĐ T5/2011, hết KH T5/2015, Tăng nguyên giá TSCĐ T7/2015 : 117,000,000 VNĐ =&gt; khấu hao 2 năm : từ T7/2015-&gt;T6/2017)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0" authorId="0" shapeId="0">
      <text>
        <r>
          <rPr>
            <sz val="9"/>
            <color indexed="81"/>
            <rFont val="Tahoma"/>
            <family val="2"/>
          </rPr>
          <t xml:space="preserve">
KDXT101 : Admin đánh Mã TS23 (chuyển từ VSIP T11/2016 : Quyết định Số 21/QĐ-NEVN-2016
</t>
        </r>
      </text>
    </comment>
    <comment ref="B61" authorId="0" shapeId="0">
      <text>
        <r>
          <rPr>
            <sz val="9"/>
            <color indexed="81"/>
            <rFont val="Tahoma"/>
            <family val="2"/>
          </rPr>
          <t xml:space="preserve">
KDXT211 : Admin đánh Mã TS25 (chuyển từ Song Than T11/2016 : Quyết định Số 23/QĐ-NEVN-2016
</t>
        </r>
      </text>
    </comment>
    <comment ref="B62" authorId="0" shapeId="0">
      <text>
        <r>
          <rPr>
            <sz val="9"/>
            <color indexed="81"/>
            <rFont val="Tahoma"/>
            <family val="2"/>
          </rPr>
          <t xml:space="preserve">
KDXT214 : Admin đánh Mã TS27
</t>
        </r>
      </text>
    </comment>
    <comment ref="B63" authorId="0" shapeId="0">
      <text>
        <r>
          <rPr>
            <b/>
            <sz val="9"/>
            <color indexed="81"/>
            <rFont val="Tahoma"/>
            <family val="2"/>
          </rPr>
          <t xml:space="preserve">
KDXT170 : Admin đánh Mã TS26 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</rPr>
          <t>Xe nâng điện Nichiyu FB25BN-DC70C-470M
(Nhập TSCĐ T9/2010, Hêt KH T10/14, Tăng nguyên giá T4/2015 =&gt; Thước lái + đại tu giàn gầm 58,400,000)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4" authorId="0" shapeId="0">
      <text>
        <r>
          <rPr>
            <b/>
            <sz val="9"/>
            <color indexed="81"/>
            <rFont val="Tahoma"/>
            <family val="2"/>
          </rPr>
          <t xml:space="preserve">Hết KH T01/2014, tăng nguyên giá TSCĐ : sửa chữa lớn, thay bình điện =&gt; khấu hao theo thời gian dự kiến sử dụng bình điện 3 năm)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4" authorId="0" shapeId="0">
      <text>
        <r>
          <rPr>
            <sz val="9"/>
            <color indexed="81"/>
            <rFont val="Tahoma"/>
            <family val="2"/>
          </rPr>
          <t xml:space="preserve">
KDXT165 : Admin đánh Mã TS28 (chuyển từ VSIP T11/2016 : Quyết định Số 26/QĐ-NEVN-2016
</t>
        </r>
      </text>
    </comment>
    <comment ref="B67" authorId="0" shapeId="0">
      <text>
        <r>
          <rPr>
            <sz val="9"/>
            <color indexed="81"/>
            <rFont val="Tahoma"/>
            <family val="2"/>
          </rPr>
          <t xml:space="preserve">
KDXT128 : Admin đánh Mã TS24 (chuyển từ VSIP T11/2016 : Quyết định Số 22/QĐ-NEVN-2016
</t>
        </r>
      </text>
    </comment>
  </commentList>
</comments>
</file>

<file path=xl/comments3.xml><?xml version="1.0" encoding="utf-8"?>
<comments xmlns="http://schemas.openxmlformats.org/spreadsheetml/2006/main">
  <authors>
    <author>Nguyen Quang Quy</author>
  </authors>
  <commentList>
    <comment ref="B20" authorId="0" shapeId="0">
      <text>
        <r>
          <rPr>
            <sz val="9"/>
            <color indexed="81"/>
            <rFont val="Tahoma"/>
            <family val="2"/>
          </rPr>
          <t xml:space="preserve">
KDXT322 : Admin đánh Mã TS46  Quyết định Số 43/QĐ-NEVN-2016</t>
        </r>
      </text>
    </comment>
  </commentList>
</comments>
</file>

<file path=xl/comments4.xml><?xml version="1.0" encoding="utf-8"?>
<comments xmlns="http://schemas.openxmlformats.org/spreadsheetml/2006/main">
  <authors>
    <author>Nguyen Quang Quy</author>
  </authors>
  <commentList>
    <comment ref="C41" authorId="0" shapeId="0">
      <text>
        <r>
          <rPr>
            <b/>
            <sz val="9"/>
            <color indexed="81"/>
            <rFont val="Tahoma"/>
            <family val="2"/>
          </rPr>
          <t>QLDC501 nhập T7/2011=&gt; Tăng nguyên giá T10/2015 VND 49,820,000, KH 2 năm : Thiết bị thu phát sóng và chuyển mạch - Mở rộng hệ thống wifi : phát sóng tầm xa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4" authorId="0" shapeId="0">
      <text>
        <r>
          <rPr>
            <sz val="9"/>
            <color indexed="81"/>
            <rFont val="Tahoma"/>
            <family val="2"/>
          </rPr>
          <t xml:space="preserve">
QLDC196,197,218,231,233,276,277,278,279 (Kho VSIP)  hư, đang giữ tại kho của supplier (Mr. Dũng / IT xác nhận)
</t>
        </r>
      </text>
    </comment>
    <comment ref="B89" authorId="0" shapeId="0">
      <text>
        <r>
          <rPr>
            <sz val="9"/>
            <color indexed="81"/>
            <rFont val="Tahoma"/>
            <family val="2"/>
          </rPr>
          <t xml:space="preserve">
KDXT246 : Admin đánh Mã TS41 Quyết định Số 38/QĐ-NEVN-2016
</t>
        </r>
      </text>
    </comment>
    <comment ref="B90" authorId="0" shapeId="0">
      <text>
        <r>
          <rPr>
            <sz val="9"/>
            <color indexed="81"/>
            <rFont val="Tahoma"/>
            <family val="2"/>
          </rPr>
          <t xml:space="preserve">
KDXT247 : Admin đánh Mã TS41 Quyết định Số 39/QĐ-NEVN-2016
</t>
        </r>
      </text>
    </comment>
    <comment ref="B91" authorId="0" shapeId="0">
      <text>
        <r>
          <rPr>
            <sz val="9"/>
            <color indexed="81"/>
            <rFont val="Tahoma"/>
            <family val="2"/>
          </rPr>
          <t xml:space="preserve">
KDXT248 : Admin đánh Mã TS43 Quyết định Số 40/QĐ-NEVN-2016
</t>
        </r>
      </text>
    </comment>
    <comment ref="B92" authorId="0" shapeId="0">
      <text>
        <r>
          <rPr>
            <b/>
            <sz val="9"/>
            <color indexed="81"/>
            <rFont val="Tahoma"/>
            <family val="2"/>
          </rPr>
          <t xml:space="preserve">
KDXT336 : Admin đánh Mã TS40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3" authorId="0" shapeId="0">
      <text>
        <r>
          <rPr>
            <b/>
            <sz val="9"/>
            <color indexed="81"/>
            <rFont val="Tahoma"/>
            <family val="2"/>
          </rPr>
          <t xml:space="preserve">
KDXT249 : Admin đánh Mã TS44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4" authorId="0" shapeId="0">
      <text>
        <r>
          <rPr>
            <b/>
            <sz val="9"/>
            <color indexed="81"/>
            <rFont val="Tahoma"/>
            <family val="2"/>
          </rPr>
          <t xml:space="preserve">
KDXT250 : Admin đánh Mã TS45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5" authorId="0" shapeId="0">
      <text>
        <r>
          <rPr>
            <sz val="9"/>
            <color indexed="81"/>
            <rFont val="Tahoma"/>
            <family val="2"/>
          </rPr>
          <t xml:space="preserve">
KDXT79 : Admin đánh Mã TS36 (chuyển từ Song Than T11/2016 : Quyết định Số 34/QĐ-NEVN-2016
</t>
        </r>
      </text>
    </comment>
    <comment ref="B96" authorId="0" shapeId="0">
      <text>
        <r>
          <rPr>
            <sz val="9"/>
            <color indexed="81"/>
            <rFont val="Tahoma"/>
            <family val="2"/>
          </rPr>
          <t xml:space="preserve">
KDXT213 : Admin đánh Mã TS38
</t>
        </r>
      </text>
    </comment>
    <comment ref="B97" authorId="0" shapeId="0">
      <text>
        <r>
          <rPr>
            <sz val="9"/>
            <color indexed="81"/>
            <rFont val="Tahoma"/>
            <family val="2"/>
          </rPr>
          <t xml:space="preserve">
KDXT421 : Admin đánh Mã TS08
chuyển từ AMATA -&gt; Sóng Thần theo Quyết định Số 06/QĐ-NEVN-2016  15/11/2016</t>
        </r>
      </text>
    </comment>
    <comment ref="B98" authorId="0" shapeId="0">
      <text>
        <r>
          <rPr>
            <sz val="9"/>
            <color indexed="81"/>
            <rFont val="Tahoma"/>
            <family val="2"/>
          </rPr>
          <t xml:space="preserve">
KDXT192 : Admin đánh Mã TS35  Quyết định Số 33/QĐ-NEVN-2016
</t>
        </r>
      </text>
    </comment>
    <comment ref="C98" authorId="0" shapeId="0">
      <text>
        <r>
          <rPr>
            <sz val="9"/>
            <color indexed="81"/>
            <rFont val="Tahoma"/>
            <family val="2"/>
          </rPr>
          <t xml:space="preserve">
(Nhập TSCĐ T2/2011, Hết KH T1/2015, Tăng nguyên giá T4/2015 =&gt; Thước lái  32,500,000)
</t>
        </r>
      </text>
    </comment>
    <comment ref="D101" authorId="0" shapeId="0">
      <text>
        <r>
          <rPr>
            <sz val="9"/>
            <color indexed="81"/>
            <rFont val="Tahoma"/>
            <family val="2"/>
          </rPr>
          <t xml:space="preserve">
thanh toán T4/2019
</t>
        </r>
      </text>
    </comment>
    <comment ref="B102" authorId="0" shapeId="0">
      <text>
        <r>
          <rPr>
            <sz val="9"/>
            <color indexed="81"/>
            <rFont val="Tahoma"/>
            <family val="2"/>
          </rPr>
          <t xml:space="preserve">
KDXT467 : Admin đánh Mã TS49
</t>
        </r>
      </text>
    </comment>
    <comment ref="B103" authorId="0" shapeId="0">
      <text>
        <r>
          <rPr>
            <sz val="9"/>
            <color indexed="81"/>
            <rFont val="Tahoma"/>
            <family val="2"/>
          </rPr>
          <t xml:space="preserve">
KDXT469 : Admin đánh Mã TS52
</t>
        </r>
      </text>
    </comment>
    <comment ref="B104" authorId="0" shapeId="0">
      <text>
        <r>
          <rPr>
            <sz val="9"/>
            <color indexed="81"/>
            <rFont val="Tahoma"/>
            <family val="2"/>
          </rPr>
          <t xml:space="preserve">
KDXT490 : Admin đánh mã TS63</t>
        </r>
      </text>
    </comment>
    <comment ref="B105" authorId="0" shapeId="0">
      <text>
        <r>
          <rPr>
            <sz val="9"/>
            <color indexed="81"/>
            <rFont val="Tahoma"/>
            <family val="2"/>
          </rPr>
          <t xml:space="preserve">
KDXT491 : Admin đánh mã TS64</t>
        </r>
      </text>
    </comment>
    <comment ref="B110" authorId="0" shapeId="0">
      <text>
        <r>
          <rPr>
            <sz val="9"/>
            <color indexed="81"/>
            <rFont val="Tahoma"/>
            <family val="2"/>
          </rPr>
          <t xml:space="preserve">
KDXT103 : Admin đánh Mã TS34 (chuyển từ VSIP T11/2016 : Quyết định Số 32/QĐ-NEVN-2016
</t>
        </r>
      </text>
    </comment>
  </commentList>
</comments>
</file>

<file path=xl/comments5.xml><?xml version="1.0" encoding="utf-8"?>
<comments xmlns="http://schemas.openxmlformats.org/spreadsheetml/2006/main">
  <authors>
    <author>Nguyen Quang Quy</author>
  </authors>
  <commentList>
    <comment ref="B16" authorId="0" shapeId="0">
      <text>
        <r>
          <rPr>
            <sz val="9"/>
            <color indexed="81"/>
            <rFont val="Tahoma"/>
            <family val="2"/>
          </rPr>
          <t xml:space="preserve">
QLDC907 : Tháng 1/2017 : treo trả trước (Nợ 331, D/O No. 100000575) =&gt; Tháng 4/2017 điều chỉnh Nợ 211 (1540000)
</t>
        </r>
      </text>
    </comment>
    <comment ref="C25" authorId="0" shapeId="0">
      <text>
        <r>
          <rPr>
            <sz val="9"/>
            <color indexed="81"/>
            <rFont val="Tahoma"/>
            <family val="2"/>
          </rPr>
          <t xml:space="preserve">NCKT09 : Kho Amata tăng nguyên giá (lãi vay) : T5+T11/2015 (1021109471+1054470368)
</t>
        </r>
      </text>
    </comment>
    <comment ref="D25" authorId="0" shapeId="0">
      <text>
        <r>
          <rPr>
            <sz val="9"/>
            <color indexed="81"/>
            <rFont val="Tahoma"/>
            <family val="2"/>
          </rPr>
          <t xml:space="preserve">NCKT09 : Kho Amata tăng nguyên giá (lãi vay) : T5+T11/2015 (1021109471+1054470368)
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</rPr>
          <t>Hệ thống phòng cháy chữa cháy kho AMATA (Bổ sung)
=&gt; Tính khấu hao từ Tháng 1/2016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1" authorId="0" shapeId="0">
      <text>
        <r>
          <rPr>
            <sz val="9"/>
            <color indexed="81"/>
            <rFont val="Tahoma"/>
            <family val="2"/>
          </rPr>
          <t xml:space="preserve">
QLDC644-&gt;QLDC650 : chuyển từ Shiseido factory sang Amata WH
</t>
        </r>
      </text>
    </comment>
    <comment ref="B32" authorId="0" shapeId="0">
      <text>
        <r>
          <rPr>
            <sz val="9"/>
            <color indexed="81"/>
            <rFont val="Tahoma"/>
            <family val="2"/>
          </rPr>
          <t xml:space="preserve">
QLDC644-&gt;QLDC650 : chuyển từ Shiseido factory sang Amata WH
</t>
        </r>
      </text>
    </comment>
    <comment ref="B33" authorId="0" shapeId="0">
      <text>
        <r>
          <rPr>
            <sz val="9"/>
            <color indexed="81"/>
            <rFont val="Tahoma"/>
            <family val="2"/>
          </rPr>
          <t xml:space="preserve">
QLDC644-&gt;QLDC650 : chuyển từ Shiseido factory sang Amata WH
</t>
        </r>
      </text>
    </comment>
    <comment ref="B34" authorId="0" shapeId="0">
      <text>
        <r>
          <rPr>
            <sz val="9"/>
            <color indexed="81"/>
            <rFont val="Tahoma"/>
            <family val="2"/>
          </rPr>
          <t xml:space="preserve">
QLDC644-&gt;QLDC650 : chuyển từ Shiseido factory sang Amata WH
</t>
        </r>
      </text>
    </comment>
    <comment ref="B35" authorId="0" shapeId="0">
      <text>
        <r>
          <rPr>
            <sz val="9"/>
            <color indexed="81"/>
            <rFont val="Tahoma"/>
            <family val="2"/>
          </rPr>
          <t xml:space="preserve">
QLDC644-&gt;QLDC650 : chuyển từ Shiseido factory sang Amata WH
</t>
        </r>
      </text>
    </comment>
    <comment ref="B36" authorId="0" shapeId="0">
      <text>
        <r>
          <rPr>
            <sz val="9"/>
            <color indexed="81"/>
            <rFont val="Tahoma"/>
            <family val="2"/>
          </rPr>
          <t xml:space="preserve">
QLDC644-&gt;QLDC650 : chuyển từ Shiseido factory sang Amata WH
</t>
        </r>
      </text>
    </comment>
    <comment ref="B37" authorId="0" shapeId="0">
      <text>
        <r>
          <rPr>
            <sz val="9"/>
            <color indexed="81"/>
            <rFont val="Tahoma"/>
            <family val="2"/>
          </rPr>
          <t xml:space="preserve">
QLDC644-&gt;QLDC650 : chuyển từ Shiseido factory sang Amata WH
</t>
        </r>
      </text>
    </comment>
    <comment ref="B46" authorId="0" shapeId="0">
      <text>
        <r>
          <rPr>
            <sz val="9"/>
            <color indexed="81"/>
            <rFont val="Tahoma"/>
            <family val="2"/>
          </rPr>
          <t xml:space="preserve">
QLDC350 : chuyển từ eTown -&gt; Amata
</t>
        </r>
      </text>
    </comment>
    <comment ref="C46" authorId="0" shapeId="0">
      <text>
        <r>
          <rPr>
            <sz val="9"/>
            <color indexed="81"/>
            <rFont val="Tahoma"/>
            <family val="2"/>
          </rPr>
          <t xml:space="preserve">
QLDC350 : chuyển từ eTown -&gt; Amata
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 xml:space="preserve">
NCKT13 + NCKT11 : ddie^`u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7" authorId="0" shapeId="0">
      <text>
        <r>
          <rPr>
            <b/>
            <sz val="9"/>
            <color indexed="81"/>
            <rFont val="Tahoma"/>
            <family val="2"/>
          </rPr>
          <t>Nhà kho dầu dự trữ (tăng nguyên giá 5% còn lại, KH theo thời còn lại, bắt đầu KH từ T12/2016 - đến T11/2020 còn 47 tháng)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8" authorId="0" shapeId="0">
      <text>
        <r>
          <rPr>
            <sz val="9"/>
            <color indexed="81"/>
            <rFont val="Tahoma"/>
            <family val="2"/>
          </rPr>
          <t xml:space="preserve">
KDXT418 : Admin đánh Mã TS05
</t>
        </r>
      </text>
    </comment>
    <comment ref="B49" authorId="0" shapeId="0">
      <text>
        <r>
          <rPr>
            <sz val="9"/>
            <color indexed="81"/>
            <rFont val="Tahoma"/>
            <family val="2"/>
          </rPr>
          <t xml:space="preserve">
KDXT419 : Admin đánh Mã TS06
</t>
        </r>
      </text>
    </comment>
    <comment ref="B50" authorId="0" shapeId="0">
      <text>
        <r>
          <rPr>
            <sz val="9"/>
            <color indexed="81"/>
            <rFont val="Tahoma"/>
            <family val="2"/>
          </rPr>
          <t xml:space="preserve">
KDXT420 : Admin đánh Mã TS07
</t>
        </r>
      </text>
    </comment>
    <comment ref="B51" authorId="0" shapeId="0">
      <text>
        <r>
          <rPr>
            <sz val="9"/>
            <color indexed="81"/>
            <rFont val="Tahoma"/>
            <family val="2"/>
          </rPr>
          <t xml:space="preserve">
KDXT408 : Admin đánh Mã TS09
</t>
        </r>
      </text>
    </comment>
    <comment ref="B52" authorId="0" shapeId="0">
      <text>
        <r>
          <rPr>
            <sz val="9"/>
            <color indexed="81"/>
            <rFont val="Tahoma"/>
            <family val="2"/>
          </rPr>
          <t xml:space="preserve">
KDXT409 : Admin đánh Mã TS10
</t>
        </r>
      </text>
    </comment>
    <comment ref="B53" authorId="0" shapeId="0">
      <text>
        <r>
          <rPr>
            <sz val="9"/>
            <color indexed="81"/>
            <rFont val="Tahoma"/>
            <family val="2"/>
          </rPr>
          <t xml:space="preserve">
KDXT410 : Admin đánh Mã TS11
</t>
        </r>
      </text>
    </comment>
    <comment ref="B54" authorId="0" shapeId="0">
      <text>
        <r>
          <rPr>
            <sz val="9"/>
            <color indexed="81"/>
            <rFont val="Tahoma"/>
            <family val="2"/>
          </rPr>
          <t xml:space="preserve">
KDXT411 : Admin đánh Mã TS12
</t>
        </r>
      </text>
    </comment>
    <comment ref="B55" authorId="0" shapeId="0">
      <text>
        <r>
          <rPr>
            <sz val="9"/>
            <color indexed="81"/>
            <rFont val="Tahoma"/>
            <family val="2"/>
          </rPr>
          <t xml:space="preserve">
KDXT401 : Admin đánh Mã TS13
</t>
        </r>
      </text>
    </comment>
    <comment ref="B56" authorId="0" shapeId="0">
      <text>
        <r>
          <rPr>
            <sz val="9"/>
            <color indexed="81"/>
            <rFont val="Tahoma"/>
            <family val="2"/>
          </rPr>
          <t xml:space="preserve">
KDXT402 : Admin đánh Mã TS14
</t>
        </r>
      </text>
    </comment>
    <comment ref="B57" authorId="0" shapeId="0">
      <text>
        <r>
          <rPr>
            <sz val="9"/>
            <color indexed="81"/>
            <rFont val="Tahoma"/>
            <family val="2"/>
          </rPr>
          <t xml:space="preserve">
KDXT403 : Admin đánh Mã TS15
</t>
        </r>
      </text>
    </comment>
    <comment ref="B58" authorId="0" shapeId="0">
      <text>
        <r>
          <rPr>
            <sz val="9"/>
            <color indexed="81"/>
            <rFont val="Tahoma"/>
            <family val="2"/>
          </rPr>
          <t xml:space="preserve">
KDXT404 : Admin đánh Mã TS16
</t>
        </r>
      </text>
    </comment>
    <comment ref="B59" authorId="0" shapeId="0">
      <text>
        <r>
          <rPr>
            <sz val="9"/>
            <color indexed="81"/>
            <rFont val="Tahoma"/>
            <family val="2"/>
          </rPr>
          <t xml:space="preserve">
KDXT405 : Admin đánh Mã TS17
</t>
        </r>
      </text>
    </comment>
    <comment ref="B60" authorId="0" shapeId="0">
      <text>
        <r>
          <rPr>
            <sz val="9"/>
            <color indexed="81"/>
            <rFont val="Tahoma"/>
            <family val="2"/>
          </rPr>
          <t xml:space="preserve">
KDXT406 : Admin đánh Mã TS18
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 xml:space="preserve">
KDXT407 : Admin đánh Mã TS19</t>
        </r>
      </text>
    </comment>
    <comment ref="B62" authorId="0" shapeId="0">
      <text>
        <r>
          <rPr>
            <sz val="9"/>
            <color indexed="81"/>
            <rFont val="Tahoma"/>
            <family val="2"/>
          </rPr>
          <t xml:space="preserve">
KDXT437 : Admin đánh Mã TS20
</t>
        </r>
      </text>
    </comment>
    <comment ref="B63" authorId="0" shapeId="0">
      <text>
        <r>
          <rPr>
            <sz val="9"/>
            <color indexed="81"/>
            <rFont val="Tahoma"/>
            <family val="2"/>
          </rPr>
          <t xml:space="preserve">
KDXT416 : Admin đánh Mã TS21
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</rPr>
          <t>Xe nâng lấy hàng SANYO TCM RT15-8+ Bình điện Shin-Kobe =&gt; chi phí lưu kho, kiểm định T5/2015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4" authorId="0" shapeId="0">
      <text>
        <r>
          <rPr>
            <sz val="9"/>
            <color indexed="81"/>
            <rFont val="Tahoma"/>
            <family val="2"/>
          </rPr>
          <t xml:space="preserve">
KDXT417 : Admin đánh Mã TS22
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</rPr>
          <t>Xe nâng lấy hàng SANYO TCM RT15-8+ Bình điện Shin-Kobe =&gt; chi phí lưu kho, kiểm định T5/2015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5" authorId="0" shapeId="0">
      <text>
        <r>
          <rPr>
            <sz val="9"/>
            <color indexed="81"/>
            <rFont val="Tahoma"/>
            <family val="2"/>
          </rPr>
          <t xml:space="preserve">
thanh toán T4/2019
</t>
        </r>
      </text>
    </comment>
    <comment ref="B66" authorId="0" shapeId="0">
      <text>
        <r>
          <rPr>
            <sz val="9"/>
            <color indexed="81"/>
            <rFont val="Tahoma"/>
            <family val="2"/>
          </rPr>
          <t xml:space="preserve">
KDXT489 : Admin đánh mã TS65</t>
        </r>
      </text>
    </comment>
    <comment ref="B70" authorId="0" shapeId="0">
      <text>
        <r>
          <rPr>
            <sz val="9"/>
            <color indexed="81"/>
            <rFont val="Tahoma"/>
            <family val="2"/>
          </rPr>
          <t xml:space="preserve">
KDXT412 : Admin đánh Mã TS04</t>
        </r>
      </text>
    </comment>
  </commentList>
</comments>
</file>

<file path=xl/comments6.xml><?xml version="1.0" encoding="utf-8"?>
<comments xmlns="http://schemas.openxmlformats.org/spreadsheetml/2006/main">
  <authors>
    <author>Nguyen Quang Quy</author>
  </authors>
  <commentList>
    <comment ref="B15" authorId="0" shapeId="0">
      <text>
        <r>
          <rPr>
            <sz val="9"/>
            <color indexed="81"/>
            <rFont val="Tahoma"/>
            <family val="2"/>
          </rPr>
          <t xml:space="preserve">
QLDC667 (Máy photocopy) : chuyển từ Dự án Nghi Sơn -&gt; VSIP2 từ Tháng 10/2016.
</t>
        </r>
      </text>
    </comment>
  </commentList>
</comments>
</file>

<file path=xl/comments7.xml><?xml version="1.0" encoding="utf-8"?>
<comments xmlns="http://schemas.openxmlformats.org/spreadsheetml/2006/main">
  <authors>
    <author>Nguyen Quang Quy</author>
  </authors>
  <commentList>
    <comment ref="B15" authorId="0" shapeId="0">
      <text>
        <r>
          <rPr>
            <sz val="9"/>
            <color indexed="81"/>
            <rFont val="Tahoma"/>
            <family val="2"/>
          </rPr>
          <t xml:space="preserve">
QLDC182 : trong nhà máy Nitto Denko
</t>
        </r>
      </text>
    </comment>
    <comment ref="B16" authorId="0" shapeId="0">
      <text>
        <r>
          <rPr>
            <sz val="9"/>
            <color indexed="81"/>
            <rFont val="Tahoma"/>
            <family val="2"/>
          </rPr>
          <t xml:space="preserve">
QLDC196,197,218,231,233,276,277,278,279 (Kho VSIP)  hư, đang giữ tại kho của supplier (Mr. Dũng / IT xác nhận)
</t>
        </r>
      </text>
    </comment>
    <comment ref="B18" authorId="0" shapeId="0">
      <text>
        <r>
          <rPr>
            <sz val="9"/>
            <color indexed="81"/>
            <rFont val="Tahoma"/>
            <family val="2"/>
          </rPr>
          <t xml:space="preserve">
QLDC196,197,218,231,233,276,277,278,279 (Kho VSIP)  hư, đang giữ tại kho của supplier (Mr. Dũng / IT xác nhận)
</t>
        </r>
      </text>
    </comment>
    <comment ref="B19" authorId="0" shapeId="0">
      <text>
        <r>
          <rPr>
            <sz val="9"/>
            <color indexed="81"/>
            <rFont val="Tahoma"/>
            <family val="2"/>
          </rPr>
          <t xml:space="preserve">
QLDC196,197,218,231,233,276,277,278,279 (Kho VSIP)  hư, đang giữ tại kho của supplier (Mr. Dũng / IT xác nhận)
</t>
        </r>
      </text>
    </comment>
    <comment ref="B20" authorId="0" shapeId="0">
      <text>
        <r>
          <rPr>
            <sz val="9"/>
            <color indexed="81"/>
            <rFont val="Tahoma"/>
            <family val="2"/>
          </rPr>
          <t xml:space="preserve">
QLDC196,197,218,231,233,276,277,278,279 (Kho VSIP)  hư, đang giữ tại kho của supplier (Mr. Dũng / IT xác nhận)
</t>
        </r>
      </text>
    </comment>
    <comment ref="B21" authorId="0" shapeId="0">
      <text>
        <r>
          <rPr>
            <sz val="9"/>
            <color indexed="81"/>
            <rFont val="Tahoma"/>
            <family val="2"/>
          </rPr>
          <t xml:space="preserve">
QLDC196,197,218,231,233,276,277,278,279 (Kho VSIP)  hư, đang giữ tại kho của supplier (Mr. Dũng / IT xác nhận)
</t>
        </r>
      </text>
    </comment>
    <comment ref="B22" authorId="0" shapeId="0">
      <text>
        <r>
          <rPr>
            <sz val="9"/>
            <color indexed="81"/>
            <rFont val="Tahoma"/>
            <family val="2"/>
          </rPr>
          <t xml:space="preserve">
QLDC196,197,218,231,233,276,277,278,279 (Kho VSIP)  hư, đang giữ tại kho của supplier (Mr. Dũng / IT xác nhận)
</t>
        </r>
      </text>
    </comment>
    <comment ref="B23" authorId="0" shapeId="0">
      <text>
        <r>
          <rPr>
            <sz val="9"/>
            <color indexed="81"/>
            <rFont val="Tahoma"/>
            <family val="2"/>
          </rPr>
          <t xml:space="preserve">
QLDC196,197,218,231,233,276,277,278,279 (Kho VSIP)  hư, đang giữ tại kho của supplier (Mr. Dũng / IT xác nhận)
</t>
        </r>
      </text>
    </comment>
    <comment ref="B24" authorId="0" shapeId="0">
      <text>
        <r>
          <rPr>
            <sz val="9"/>
            <color indexed="81"/>
            <rFont val="Tahoma"/>
            <family val="2"/>
          </rPr>
          <t xml:space="preserve">
QLDC196,197,218,231,233,276,277,278,279 (Kho VSIP)  hư, đang giữ tại kho của supplier (Mr. Dũng / IT xác nhận)
</t>
        </r>
      </text>
    </comment>
    <comment ref="B25" authorId="0" shapeId="0">
      <text>
        <r>
          <rPr>
            <sz val="9"/>
            <color indexed="81"/>
            <rFont val="Tahoma"/>
            <family val="2"/>
          </rPr>
          <t xml:space="preserve">
QLDC196,197,218,231,233,276,277,278,279 (Kho VSIP)  hư, đang giữ tại kho của supplier (Mr. Dũng / IT xác nhận)
</t>
        </r>
      </text>
    </comment>
  </commentList>
</comments>
</file>

<file path=xl/comments8.xml><?xml version="1.0" encoding="utf-8"?>
<comments xmlns="http://schemas.openxmlformats.org/spreadsheetml/2006/main">
  <authors>
    <author>Nguyen Quang Quy</author>
    <author>TEST</author>
  </authors>
  <commentList>
    <comment ref="B17" authorId="0" shapeId="0">
      <text>
        <r>
          <rPr>
            <sz val="9"/>
            <color indexed="81"/>
            <rFont val="Tahoma"/>
            <family val="2"/>
          </rPr>
          <t xml:space="preserve">
QLDC972 : Thanh toán T2/2019, Biên bản nghiệm thu, bàn giao ngày 14/1/2019
</t>
        </r>
      </text>
    </comment>
    <comment ref="C101" authorId="0" shapeId="0">
      <text>
        <r>
          <rPr>
            <sz val="9"/>
            <color indexed="81"/>
            <rFont val="Tahoma"/>
            <family val="2"/>
          </rPr>
          <t>KDXT24:tăng nguyên giá thùng xe T12/2010 
VND 146,650,000</t>
        </r>
      </text>
    </comment>
    <comment ref="B106" authorId="0" shapeId="0">
      <text>
        <r>
          <rPr>
            <sz val="9"/>
            <color indexed="81"/>
            <rFont val="Tahoma"/>
            <family val="2"/>
          </rPr>
          <t xml:space="preserve">
Chuyển từ HN -&gt; SG theo Quyết định số 73/QĐ-BGTS-TB/NEV-HAN-2018 ngày 5/12/2018
</t>
        </r>
      </text>
    </comment>
    <comment ref="B107" authorId="0" shapeId="0">
      <text>
        <r>
          <rPr>
            <sz val="9"/>
            <color indexed="81"/>
            <rFont val="Tahoma"/>
            <family val="2"/>
          </rPr>
          <t xml:space="preserve">
CNHN -&gt; SG (điều chỉnh T10/2015 : 60T-42990)
</t>
        </r>
      </text>
    </comment>
    <comment ref="B119" authorId="0" shapeId="0">
      <text>
        <r>
          <rPr>
            <sz val="9"/>
            <color indexed="81"/>
            <rFont val="Tahoma"/>
            <family val="2"/>
          </rPr>
          <t xml:space="preserve">
CNHN -&gt; SG (điều chỉnh T10/2015 : 60T-42990)
</t>
        </r>
      </text>
    </comment>
    <comment ref="B160" authorId="0" shapeId="0">
      <text>
        <r>
          <rPr>
            <sz val="9"/>
            <color indexed="81"/>
            <rFont val="Tahoma"/>
            <family val="2"/>
          </rPr>
          <t xml:space="preserve">
KDXT491 : Admin đánh mã TS64</t>
        </r>
      </text>
    </comment>
    <comment ref="B161" authorId="0" shapeId="0">
      <text>
        <r>
          <rPr>
            <sz val="9"/>
            <color indexed="81"/>
            <rFont val="Tahoma"/>
            <family val="2"/>
          </rPr>
          <t xml:space="preserve">
KDXT491 : Admin đánh mã TS64</t>
        </r>
      </text>
    </comment>
    <comment ref="B162" authorId="0" shapeId="0">
      <text>
        <r>
          <rPr>
            <sz val="9"/>
            <color indexed="81"/>
            <rFont val="Tahoma"/>
            <family val="2"/>
          </rPr>
          <t xml:space="preserve">
KDXT491 : Admin đánh mã TS64</t>
        </r>
      </text>
    </comment>
    <comment ref="B163" authorId="0" shapeId="0">
      <text>
        <r>
          <rPr>
            <sz val="9"/>
            <color indexed="81"/>
            <rFont val="Tahoma"/>
            <family val="2"/>
          </rPr>
          <t xml:space="preserve">
KDXT491 : Admin đánh mã TS64</t>
        </r>
      </text>
    </comment>
    <comment ref="B167" authorId="1" shapeId="0">
      <text>
        <r>
          <rPr>
            <b/>
            <sz val="9"/>
            <color indexed="81"/>
            <rFont val="Tahoma"/>
            <family val="2"/>
          </rPr>
          <t xml:space="preserve">
chuyển VP ĐÀ NẴNG</t>
        </r>
      </text>
    </comment>
    <comment ref="C167" authorId="0" shapeId="0">
      <text>
        <r>
          <rPr>
            <sz val="9"/>
            <color indexed="81"/>
            <rFont val="Tahoma"/>
            <family val="2"/>
          </rPr>
          <t xml:space="preserve">KDXT38-Xe tải Mitsubishi Canter 1.9 tấn-51LD 5139 (T3/2010:Thanh lý thùng xe bị hư và đóng thùng tải kín)
</t>
        </r>
      </text>
    </comment>
    <comment ref="B174" authorId="0" shapeId="0">
      <text>
        <r>
          <rPr>
            <sz val="9"/>
            <color indexed="81"/>
            <rFont val="Tahoma"/>
            <family val="2"/>
          </rPr>
          <t xml:space="preserve">
KDXT477 : Admin đánh mã TS55
</t>
        </r>
      </text>
    </comment>
    <comment ref="B175" authorId="0" shapeId="0">
      <text>
        <r>
          <rPr>
            <sz val="9"/>
            <color indexed="81"/>
            <rFont val="Tahoma"/>
            <family val="2"/>
          </rPr>
          <t xml:space="preserve">
KDXT478 : Admin đánh mã TS56
</t>
        </r>
      </text>
    </comment>
    <comment ref="B176" authorId="0" shapeId="0">
      <text>
        <r>
          <rPr>
            <sz val="9"/>
            <color indexed="81"/>
            <rFont val="Tahoma"/>
            <family val="2"/>
          </rPr>
          <t xml:space="preserve">
KDXT480 : Admin đánh mã TS58
</t>
        </r>
      </text>
    </comment>
    <comment ref="B177" authorId="0" shapeId="0">
      <text>
        <r>
          <rPr>
            <sz val="9"/>
            <color indexed="81"/>
            <rFont val="Tahoma"/>
            <family val="2"/>
          </rPr>
          <t xml:space="preserve">
KDXT481 : Admin đánh mã TS59
</t>
        </r>
      </text>
    </comment>
    <comment ref="B178" authorId="0" shapeId="0">
      <text>
        <r>
          <rPr>
            <sz val="9"/>
            <color indexed="81"/>
            <rFont val="Tahoma"/>
            <family val="2"/>
          </rPr>
          <t xml:space="preserve">
KDXT479 : Admin đánh mã TS57
</t>
        </r>
      </text>
    </comment>
    <comment ref="B179" authorId="0" shapeId="0">
      <text>
        <r>
          <rPr>
            <b/>
            <sz val="9"/>
            <color indexed="81"/>
            <rFont val="Tahoma"/>
            <family val="2"/>
          </rPr>
          <t>KDXT429-&gt;435
=&gt; Tăng nguyên giá TSCĐ : phí đăng kiểm + sửa chữa thùng xe T8/2015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9" authorId="0" shapeId="0">
      <text>
        <r>
          <rPr>
            <b/>
            <sz val="9"/>
            <color indexed="81"/>
            <rFont val="Tahoma"/>
            <family val="2"/>
          </rPr>
          <t>KDXT429-&gt;435
=&gt; Tăng nguyên giá TSCĐ : phí đăng kiểm + sửa chữa thùng xe T8/2015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80" authorId="0" shapeId="0">
      <text>
        <r>
          <rPr>
            <b/>
            <sz val="9"/>
            <color indexed="81"/>
            <rFont val="Tahoma"/>
            <family val="2"/>
          </rPr>
          <t>KDXT429-&gt;435
=&gt; Tăng nguyên giá TSCĐ : phí đăng kiểm + sửa chữa thùng xe T8/2015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0" authorId="0" shapeId="0">
      <text>
        <r>
          <rPr>
            <b/>
            <sz val="9"/>
            <color indexed="81"/>
            <rFont val="Tahoma"/>
            <family val="2"/>
          </rPr>
          <t>KDXT429-&gt;435
=&gt; Tăng nguyên giá TSCĐ : phí đăng kiểm + sửa chữa thùng xe T8/2015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Nguyen Quang Quy</author>
  </authors>
  <commentList>
    <comment ref="B41" authorId="0" shapeId="0">
      <text>
        <r>
          <rPr>
            <sz val="9"/>
            <color indexed="81"/>
            <rFont val="Tahoma"/>
            <family val="2"/>
          </rPr>
          <t xml:space="preserve">
hư, đang giữ tại kho Shiseido
</t>
        </r>
      </text>
    </comment>
    <comment ref="B42" authorId="0" shapeId="0">
      <text>
        <r>
          <rPr>
            <sz val="9"/>
            <color indexed="81"/>
            <rFont val="Tahoma"/>
            <family val="2"/>
          </rPr>
          <t xml:space="preserve">
hư, đang giữ tại kho Shiseido
</t>
        </r>
      </text>
    </comment>
    <comment ref="B43" authorId="0" shapeId="0">
      <text>
        <r>
          <rPr>
            <sz val="9"/>
            <color indexed="81"/>
            <rFont val="Tahoma"/>
            <family val="2"/>
          </rPr>
          <t xml:space="preserve">
hư, đang giữ tại kho Shiseido
</t>
        </r>
      </text>
    </comment>
    <comment ref="B44" authorId="0" shapeId="0">
      <text>
        <r>
          <rPr>
            <sz val="9"/>
            <color indexed="81"/>
            <rFont val="Tahoma"/>
            <family val="2"/>
          </rPr>
          <t xml:space="preserve">
hư, đang giữ tại kho Shiseido
</t>
        </r>
      </text>
    </comment>
    <comment ref="B45" authorId="0" shapeId="0">
      <text>
        <r>
          <rPr>
            <sz val="9"/>
            <color indexed="81"/>
            <rFont val="Tahoma"/>
            <family val="2"/>
          </rPr>
          <t xml:space="preserve">
hư, đang giữ tại kho Shiseido
</t>
        </r>
      </text>
    </comment>
    <comment ref="B46" authorId="0" shapeId="0">
      <text>
        <r>
          <rPr>
            <sz val="9"/>
            <color indexed="81"/>
            <rFont val="Tahoma"/>
            <family val="2"/>
          </rPr>
          <t xml:space="preserve">
hư, đang giữ tại kho Shiseido
</t>
        </r>
      </text>
    </comment>
  </commentList>
</comments>
</file>

<file path=xl/comments10.xml><?xml version="1.0" encoding="utf-8"?>
<comments xmlns="http://schemas.openxmlformats.org/spreadsheetml/2006/main">
  <authors>
    <author>tc={4C291AD8-6F5E-4349-8B2B-EA6C16BD1DC1}</author>
    <author>Nguyen Quang Quy</author>
  </authors>
  <commentList>
    <comment ref="C19" authorId="0" shapeId="0">
      <text>
        <r>
          <rPr>
            <sz val="1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Dự phòng thay thế 24x7x4 hệ thống mạng : 3 bộ thiết bị bảo vệ mang FG-60E, 2 bộ thiết bị tường lửa FG-200E, bộ định tuyến dữ liệu Cisco ISR4321, 3 thiết bị chuyển mạch Cisco Catalyst 3650 24 Port Data 4x1G, 3 thiết bị chuyển mạch Cisco 2960L 24 Port GE 4x1G, 3 thiết bị chuyển mạch Cisco 2960L 24 Port GigE 4x1G, 3 thiết bị chuyển mạch Catalyst 2960 Plus 24, 3 thiết bị chuyển mạch Cisco 2960L 16 Port GigE, 3 bộ lưu điện APC Smart - UPS màn hình LSD</t>
        </r>
      </text>
    </comment>
    <comment ref="C29" authorId="1" shapeId="0">
      <text>
        <r>
          <rPr>
            <sz val="9"/>
            <color indexed="81"/>
            <rFont val="Tahoma"/>
            <family val="2"/>
          </rPr>
          <t xml:space="preserve">Phần mềm Micorsoft : ACDSee version 17, WinRar, WinPro, Office Std 2013, WinSvrStd 2012R2, WindSvrCAL 2012
</t>
        </r>
      </text>
    </comment>
  </commentList>
</comments>
</file>

<file path=xl/comments11.xml><?xml version="1.0" encoding="utf-8"?>
<comments xmlns="http://schemas.openxmlformats.org/spreadsheetml/2006/main">
  <authors>
    <author>Nguyen Quang Quy</author>
  </authors>
  <commentList>
    <comment ref="B114" authorId="0" shapeId="0">
      <text>
        <r>
          <rPr>
            <sz val="9"/>
            <color indexed="81"/>
            <rFont val="Tahoma"/>
            <family val="2"/>
          </rPr>
          <t xml:space="preserve">KDXT94 : chuyển từ HAN -&gt; SGN theo Quyết định 85/29.08.2017
</t>
        </r>
      </text>
    </comment>
    <comment ref="B207" authorId="0" shapeId="0">
      <text>
        <r>
          <rPr>
            <sz val="9"/>
            <color indexed="81"/>
            <rFont val="Tahoma"/>
            <family val="2"/>
          </rPr>
          <t xml:space="preserve">
KDXT475 : Admin đánh mã TS54
</t>
        </r>
      </text>
    </comment>
    <comment ref="B208" authorId="0" shapeId="0">
      <text>
        <r>
          <rPr>
            <b/>
            <sz val="9"/>
            <color indexed="81"/>
            <rFont val="Tahoma"/>
            <family val="2"/>
          </rPr>
          <t>KDXT429-&gt;435
=&gt; Tăng nguyên giá TSCĐ : phí đăng kiểm + sửa chữa thùng xe T8/2015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8" authorId="0" shapeId="0">
      <text>
        <r>
          <rPr>
            <b/>
            <sz val="9"/>
            <color indexed="81"/>
            <rFont val="Tahoma"/>
            <family val="2"/>
          </rPr>
          <t>KDXT429-&gt;435
=&gt; Tăng nguyên giá TSCĐ : phí đăng kiểm + sửa chữa thùng xe T8/2015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9" authorId="0" shapeId="0">
      <text>
        <r>
          <rPr>
            <b/>
            <sz val="9"/>
            <color indexed="81"/>
            <rFont val="Tahoma"/>
            <family val="2"/>
          </rPr>
          <t>KDXT429-&gt;435
=&gt; Tăng nguyên giá TSCĐ : phí đăng kiểm + sửa chữa thùng xe T8/2015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09" authorId="0" shapeId="0">
      <text>
        <r>
          <rPr>
            <b/>
            <sz val="9"/>
            <color indexed="81"/>
            <rFont val="Tahoma"/>
            <family val="2"/>
          </rPr>
          <t>KDXT429-&gt;435
=&gt; Tăng nguyên giá TSCĐ : phí đăng kiểm + sửa chữa thùng xe T8/2015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0" authorId="0" shapeId="0">
      <text>
        <r>
          <rPr>
            <b/>
            <sz val="9"/>
            <color indexed="81"/>
            <rFont val="Tahoma"/>
            <family val="2"/>
          </rPr>
          <t>KDXT429-&gt;435
=&gt; Tăng nguyên giá TSCĐ : phí đăng kiểm + sửa chữa thùng xe T8/2015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0" authorId="0" shapeId="0">
      <text>
        <r>
          <rPr>
            <b/>
            <sz val="9"/>
            <color indexed="81"/>
            <rFont val="Tahoma"/>
            <family val="2"/>
          </rPr>
          <t>KDXT429-&gt;435
=&gt; Tăng nguyên giá TSCĐ : phí đăng kiểm + sửa chữa thùng xe T8/2015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1" authorId="0" shapeId="0">
      <text>
        <r>
          <rPr>
            <sz val="9"/>
            <color indexed="81"/>
            <rFont val="Tahoma"/>
            <family val="2"/>
          </rPr>
          <t xml:space="preserve">
Tháng 8 nhập TSCĐ nhưng chưa tính khấu hao =&gt; Tháng 9 khấu hao 2 tháng.
</t>
        </r>
      </text>
    </comment>
    <comment ref="D212" authorId="0" shapeId="0">
      <text>
        <r>
          <rPr>
            <sz val="9"/>
            <color indexed="81"/>
            <rFont val="Tahoma"/>
            <family val="2"/>
          </rPr>
          <t xml:space="preserve">
Tháng 8 nhập TSCĐ nhưng chưa tính khấu hao =&gt; Tháng 9 khấu hao 2 tháng.
</t>
        </r>
      </text>
    </comment>
  </commentList>
</comments>
</file>

<file path=xl/comments12.xml><?xml version="1.0" encoding="utf-8"?>
<comments xmlns="http://schemas.openxmlformats.org/spreadsheetml/2006/main">
  <authors>
    <author>Nguyen Quang Quy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 xml:space="preserve">Hết KH T01/2014, tăng nguyên giá TSCĐ : sửa chữa lớn, thay bình điện =&gt; khấu hao theo thời gian dự kiến sử dụng bình điện 3 năm)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 xml:space="preserve">
KDXT165 : Admin đánh Mã TS28 (chuyển từ VSIP T11/2016 : Quyết định Số 26/QĐ-NEVN-2016
</t>
        </r>
      </text>
    </comment>
    <comment ref="A18" authorId="0" shapeId="0">
      <text>
        <r>
          <rPr>
            <sz val="9"/>
            <color indexed="81"/>
            <rFont val="Tahoma"/>
            <family val="2"/>
          </rPr>
          <t xml:space="preserve">
KDXT306 : Admin đánh Mã TS33 (chuyển từ VSIP T11/2016 : Quyết định Số 31/QĐ-NEVN-2016
</t>
        </r>
      </text>
    </comment>
  </commentList>
</comments>
</file>

<file path=xl/comments13.xml><?xml version="1.0" encoding="utf-8"?>
<comments xmlns="http://schemas.openxmlformats.org/spreadsheetml/2006/main">
  <authors>
    <author>Nguyen Quang Quy</author>
  </authors>
  <commentList>
    <comment ref="A15" authorId="0" shapeId="0">
      <text>
        <r>
          <rPr>
            <b/>
            <sz val="9"/>
            <color indexed="81"/>
            <rFont val="Tahoma"/>
            <family val="2"/>
          </rPr>
          <t xml:space="preserve">Hết KH T01/2014, tăng nguyên giá TSCĐ : sửa chữa lớn, thay bình điện =&gt; khấu hao theo thời gian dự kiến sử dụng bình điện 3 năm)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 xml:space="preserve">
KDXT165 : Admin đánh Mã TS28 (chuyển từ VSIP T11/2016 : Quyết định Số 26/QĐ-NEVN-2016
</t>
        </r>
      </text>
    </comment>
    <comment ref="A19" authorId="0" shapeId="0">
      <text>
        <r>
          <rPr>
            <sz val="9"/>
            <color indexed="81"/>
            <rFont val="Tahoma"/>
            <family val="2"/>
          </rPr>
          <t xml:space="preserve">
KDXT306 : Admin đánh Mã TS33 (chuyển từ VSIP T11/2016 : Quyết định Số 31/QĐ-NEVN-2016
</t>
        </r>
      </text>
    </comment>
  </commentList>
</comments>
</file>

<file path=xl/comments14.xml><?xml version="1.0" encoding="utf-8"?>
<comments xmlns="http://schemas.openxmlformats.org/spreadsheetml/2006/main">
  <authors>
    <author>Nguyen Quang Quy</author>
  </authors>
  <commentList>
    <comment ref="A14" authorId="0" shapeId="0">
      <text>
        <r>
          <rPr>
            <sz val="9"/>
            <color indexed="81"/>
            <rFont val="Tahoma"/>
            <family val="2"/>
          </rPr>
          <t xml:space="preserve">
KDXT322 : Admin đánh Mã TS46  Quyết định Số 43/QĐ-NEVN-2016</t>
        </r>
      </text>
    </comment>
  </commentList>
</comments>
</file>

<file path=xl/comments15.xml><?xml version="1.0" encoding="utf-8"?>
<comments xmlns="http://schemas.openxmlformats.org/spreadsheetml/2006/main">
  <authors>
    <author>Nguyen Quang Quy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QLDC501 nhập T7/2011=&gt; Tăng nguyên giá T10/2015 VND 49,820,000, KH 2 năm : Thiết bị thu phát sóng và chuyển mạch - Mở rộng hệ thống wifi.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Nguyen Quang Quy</author>
  </authors>
  <commentList>
    <comment ref="A18" authorId="0" shapeId="0">
      <text>
        <r>
          <rPr>
            <sz val="9"/>
            <color indexed="81"/>
            <rFont val="Tahoma"/>
            <family val="2"/>
          </rPr>
          <t xml:space="preserve">
Tăng nguyên giá TSCĐ T4/2015 =&gt; bộ sạc pin 3,124,400
</t>
        </r>
      </text>
    </comment>
    <comment ref="A19" authorId="0" shapeId="0">
      <text>
        <r>
          <rPr>
            <sz val="9"/>
            <color indexed="81"/>
            <rFont val="Tahoma"/>
            <family val="2"/>
          </rPr>
          <t xml:space="preserve">
Tăng nguyên giá TSCĐ T4/2015 =&gt; bộ sạc pin 3,124,400
</t>
        </r>
      </text>
    </comment>
    <comment ref="A20" authorId="0" shapeId="0">
      <text>
        <r>
          <rPr>
            <sz val="9"/>
            <color indexed="81"/>
            <rFont val="Tahoma"/>
            <family val="2"/>
          </rPr>
          <t xml:space="preserve">
Tăng nguyên giá TSCĐ T4/2015 =&gt; bộ sạc pin 3,124,400
</t>
        </r>
      </text>
    </comment>
    <comment ref="A21" authorId="0" shapeId="0">
      <text>
        <r>
          <rPr>
            <sz val="9"/>
            <color indexed="81"/>
            <rFont val="Tahoma"/>
            <family val="2"/>
          </rPr>
          <t xml:space="preserve">
Tăng nguyên giá TSCĐ T4/2015 =&gt; bộ sạc pin 3,124,400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QLDC501 nhập T7/2011=&gt; Tăng nguyên giá T10/2015 VND 49,820,000, KH 2 năm : Thiết bị thu phát sóng và chuyển mạch - Mở rộng hệ thống wifi.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QLDC501 nhập T7/2011=&gt; Tăng nguyên giá T10/2015 VND 49,820,000, KH 2 năm : Thiết bị thu phát sóng và chuyển mạch - Mở rộng hệ thống wifi.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Nguyen Quang Quy</author>
  </authors>
  <commentList>
    <comment ref="A6" authorId="0" shapeId="0">
      <text>
        <r>
          <rPr>
            <sz val="9"/>
            <color indexed="81"/>
            <rFont val="Tahoma"/>
            <family val="2"/>
          </rPr>
          <t xml:space="preserve">
KDXT477 : Admin đánh mã TS55
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 xml:space="preserve">
KDXT478 : Admin đánh mã TS56
</t>
        </r>
      </text>
    </comment>
    <comment ref="A8" authorId="0" shapeId="0">
      <text>
        <r>
          <rPr>
            <sz val="9"/>
            <color indexed="81"/>
            <rFont val="Tahoma"/>
            <family val="2"/>
          </rPr>
          <t xml:space="preserve">
KDXT479 : Admin đánh mã TS57
</t>
        </r>
      </text>
    </comment>
    <comment ref="A9" authorId="0" shapeId="0">
      <text>
        <r>
          <rPr>
            <sz val="9"/>
            <color indexed="81"/>
            <rFont val="Tahoma"/>
            <family val="2"/>
          </rPr>
          <t xml:space="preserve">
KDXT480 : Admin đánh mã TS58
</t>
        </r>
      </text>
    </comment>
    <comment ref="A10" authorId="0" shapeId="0">
      <text>
        <r>
          <rPr>
            <sz val="9"/>
            <color indexed="81"/>
            <rFont val="Tahoma"/>
            <family val="2"/>
          </rPr>
          <t xml:space="preserve">
KDXT481 : Admin đánh mã TS59
</t>
        </r>
      </text>
    </comment>
    <comment ref="A24" authorId="0" shapeId="0">
      <text>
        <r>
          <rPr>
            <sz val="9"/>
            <color indexed="81"/>
            <rFont val="Tahoma"/>
            <family val="2"/>
          </rPr>
          <t xml:space="preserve">
Tăng nguyên giá TSCĐ T4/2015 =&gt; bộ sạc pin 3,124,400
</t>
        </r>
      </text>
    </comment>
    <comment ref="A25" authorId="0" shapeId="0">
      <text>
        <r>
          <rPr>
            <sz val="9"/>
            <color indexed="81"/>
            <rFont val="Tahoma"/>
            <family val="2"/>
          </rPr>
          <t xml:space="preserve">
Tăng nguyên giá TSCĐ T4/2015 =&gt; bộ sạc pin 3,124,400
</t>
        </r>
      </text>
    </comment>
    <comment ref="A26" authorId="0" shapeId="0">
      <text>
        <r>
          <rPr>
            <sz val="9"/>
            <color indexed="81"/>
            <rFont val="Tahoma"/>
            <family val="2"/>
          </rPr>
          <t xml:space="preserve">
Tăng nguyên giá TSCĐ T4/2015 =&gt; bộ sạc pin 3,124,400
</t>
        </r>
      </text>
    </comment>
    <comment ref="A27" authorId="0" shapeId="0">
      <text>
        <r>
          <rPr>
            <sz val="9"/>
            <color indexed="81"/>
            <rFont val="Tahoma"/>
            <family val="2"/>
          </rPr>
          <t xml:space="preserve">
Tăng nguyên giá TSCĐ T4/2015 =&gt; bộ sạc pin 3,124,400
</t>
        </r>
      </text>
    </comment>
  </commentList>
</comments>
</file>

<file path=xl/comments18.xml><?xml version="1.0" encoding="utf-8"?>
<comments xmlns="http://schemas.openxmlformats.org/spreadsheetml/2006/main">
  <authors>
    <author>Nguyen Quang Quy</author>
  </authors>
  <commentList>
    <comment ref="B42" authorId="0" shapeId="0">
      <text>
        <r>
          <rPr>
            <sz val="9"/>
            <color indexed="81"/>
            <rFont val="Tahoma"/>
            <family val="2"/>
          </rPr>
          <t xml:space="preserve">NCKT09 : Kho Amata tăng nguyên giá (lãi vay) : T5+T11/2015 (1021109471+1054470368)
</t>
        </r>
      </text>
    </comment>
  </commentList>
</comments>
</file>

<file path=xl/sharedStrings.xml><?xml version="1.0" encoding="utf-8"?>
<sst xmlns="http://schemas.openxmlformats.org/spreadsheetml/2006/main" count="4684" uniqueCount="2136">
  <si>
    <t>KDXT211</t>
  </si>
  <si>
    <t>KDXT213</t>
  </si>
  <si>
    <t>KDXT214</t>
  </si>
  <si>
    <t>QLDC446</t>
  </si>
  <si>
    <t>QLDC447</t>
  </si>
  <si>
    <t>QLDC448</t>
  </si>
  <si>
    <t>QLDC449</t>
  </si>
  <si>
    <t>QLDC450</t>
  </si>
  <si>
    <t>QLDC451</t>
  </si>
  <si>
    <t>QLDC452</t>
  </si>
  <si>
    <t>QLDC453</t>
  </si>
  <si>
    <t>QLDC454</t>
  </si>
  <si>
    <t>QLDC455</t>
  </si>
  <si>
    <t>QLVH16</t>
  </si>
  <si>
    <t>VP VSIP 2</t>
  </si>
  <si>
    <t>QLDC16</t>
  </si>
  <si>
    <t>QLDC622</t>
  </si>
  <si>
    <t>QLDC623</t>
  </si>
  <si>
    <t>QLDC624</t>
  </si>
  <si>
    <t>QLDC625</t>
  </si>
  <si>
    <t>QLDC626</t>
  </si>
  <si>
    <t>KDXT221</t>
  </si>
  <si>
    <t>KDXT222</t>
  </si>
  <si>
    <t>KDXT223</t>
  </si>
  <si>
    <t>KDXT224</t>
  </si>
  <si>
    <t>KDXT225</t>
  </si>
  <si>
    <t>KDXT226</t>
  </si>
  <si>
    <t>KDXT227</t>
  </si>
  <si>
    <t>KDXT228</t>
  </si>
  <si>
    <t>KDXT229</t>
  </si>
  <si>
    <t>KDXT230</t>
  </si>
  <si>
    <t>KDXT231</t>
  </si>
  <si>
    <t>KDXT232</t>
  </si>
  <si>
    <t>KDXT233</t>
  </si>
  <si>
    <t>KDXT234</t>
  </si>
  <si>
    <t>KDXT235</t>
  </si>
  <si>
    <t>KDXC19</t>
  </si>
  <si>
    <t>KDXT21</t>
  </si>
  <si>
    <t>QLDC584</t>
  </si>
  <si>
    <t>QLDC585</t>
  </si>
  <si>
    <t>KDXC304</t>
  </si>
  <si>
    <t>QLDC270</t>
  </si>
  <si>
    <t>QLDC271</t>
  </si>
  <si>
    <t>KDXM13</t>
  </si>
  <si>
    <t>KDXM14</t>
  </si>
  <si>
    <t>KDXM15</t>
  </si>
  <si>
    <t>QLDC249</t>
  </si>
  <si>
    <t>KDXT101</t>
  </si>
  <si>
    <t>KDXT102</t>
  </si>
  <si>
    <t>QLDC483</t>
  </si>
  <si>
    <t>QLDC481</t>
  </si>
  <si>
    <t>QLDC482</t>
  </si>
  <si>
    <t>QLDC587</t>
  </si>
  <si>
    <t>QLDC588</t>
  </si>
  <si>
    <t>QLDC250</t>
  </si>
  <si>
    <t>QLDC251</t>
  </si>
  <si>
    <t>Unicharm</t>
  </si>
  <si>
    <t>QLDC592</t>
  </si>
  <si>
    <t>QLDC86</t>
  </si>
  <si>
    <t>KDXT14</t>
  </si>
  <si>
    <t>QLVH07</t>
  </si>
  <si>
    <t>QLDC396</t>
  </si>
  <si>
    <t>QLDC397</t>
  </si>
  <si>
    <t>QLDC399</t>
  </si>
  <si>
    <t>QLDC400</t>
  </si>
  <si>
    <t>QLDC401</t>
  </si>
  <si>
    <t>QLDC402</t>
  </si>
  <si>
    <t>KDXT184</t>
  </si>
  <si>
    <t>KDXT185</t>
  </si>
  <si>
    <t>KDXT187</t>
  </si>
  <si>
    <t>QLDC403</t>
  </si>
  <si>
    <t>Mr.Thuy-HCM</t>
  </si>
  <si>
    <t>HCM</t>
  </si>
  <si>
    <t>QLDC350</t>
  </si>
  <si>
    <t>KDXT94</t>
  </si>
  <si>
    <t>QLDC395</t>
  </si>
  <si>
    <t>QLDC531</t>
  </si>
  <si>
    <t>QLDC532</t>
  </si>
  <si>
    <t>QLDC533</t>
  </si>
  <si>
    <t>QLDC534</t>
  </si>
  <si>
    <t>QLDC535</t>
  </si>
  <si>
    <t>QLDC536</t>
  </si>
  <si>
    <t>QLDC537</t>
  </si>
  <si>
    <t>QLDC240</t>
  </si>
  <si>
    <t>QLDC150</t>
  </si>
  <si>
    <t>QLDC151</t>
  </si>
  <si>
    <t>KDXM21</t>
  </si>
  <si>
    <t>KDXT145</t>
  </si>
  <si>
    <t>QLDC568</t>
  </si>
  <si>
    <t>QLDC570</t>
  </si>
  <si>
    <t>QLDC571</t>
  </si>
  <si>
    <t>QLDC572</t>
  </si>
  <si>
    <t>Mr. Huy / sales</t>
  </si>
  <si>
    <t>Mr. Taán / sales</t>
  </si>
  <si>
    <t>KDXT290</t>
  </si>
  <si>
    <t>KDXT291</t>
  </si>
  <si>
    <t>KDXT292</t>
  </si>
  <si>
    <t>KDXT293</t>
  </si>
  <si>
    <t>KDXT294</t>
  </si>
  <si>
    <t>KDXT295</t>
  </si>
  <si>
    <t>KDXT296</t>
  </si>
  <si>
    <t>KDXT297</t>
  </si>
  <si>
    <t>KDXT298</t>
  </si>
  <si>
    <t>KDXT299</t>
  </si>
  <si>
    <t>KDXT300</t>
  </si>
  <si>
    <t>KDXT301</t>
  </si>
  <si>
    <t>KDXT302</t>
  </si>
  <si>
    <t>KDXT303</t>
  </si>
  <si>
    <t>KDXM06</t>
  </si>
  <si>
    <t>QLDC179</t>
  </si>
  <si>
    <t>Rem-Shimojima-&gt;Taura</t>
  </si>
  <si>
    <t>KDXT257</t>
  </si>
  <si>
    <t>KDXT258</t>
  </si>
  <si>
    <t>KDXC260</t>
  </si>
  <si>
    <t>KDXT259</t>
  </si>
  <si>
    <t>QLVH14</t>
  </si>
  <si>
    <t>QLDC243</t>
  </si>
  <si>
    <t>KDXC123</t>
  </si>
  <si>
    <t>KDXT106</t>
  </si>
  <si>
    <t>QLDC609</t>
  </si>
  <si>
    <t>QLDC273</t>
  </si>
  <si>
    <t>KDXT142</t>
  </si>
  <si>
    <t>KDXT143</t>
  </si>
  <si>
    <t>QLDC274</t>
  </si>
  <si>
    <t>QLDC275</t>
  </si>
  <si>
    <t>QLDC280</t>
  </si>
  <si>
    <t>QLDC276</t>
  </si>
  <si>
    <t>QLDC277</t>
  </si>
  <si>
    <t>QLDC278</t>
  </si>
  <si>
    <t>QLDC279</t>
  </si>
  <si>
    <t>QLDC281</t>
  </si>
  <si>
    <t>QLDC436</t>
  </si>
  <si>
    <t>QLDC253</t>
  </si>
  <si>
    <t>QLVH10</t>
  </si>
  <si>
    <t>QLDC52</t>
  </si>
  <si>
    <t>QLDC370</t>
  </si>
  <si>
    <t>MR.SHIRAI</t>
  </si>
  <si>
    <t>QLDC182</t>
  </si>
  <si>
    <t>Kho Nitto Denko-Bduong</t>
  </si>
  <si>
    <t>QLVH06</t>
  </si>
  <si>
    <t>KDXM09</t>
  </si>
  <si>
    <t>KDXM10</t>
  </si>
  <si>
    <t>KDXM11</t>
  </si>
  <si>
    <t>KDXM12</t>
  </si>
  <si>
    <t>QLDC412</t>
  </si>
  <si>
    <t>QLDC413</t>
  </si>
  <si>
    <t>QLDC414</t>
  </si>
  <si>
    <t>KDXT84</t>
  </si>
  <si>
    <t>KDXT85</t>
  </si>
  <si>
    <t>KDXT86</t>
  </si>
  <si>
    <t>KDXT87</t>
  </si>
  <si>
    <t>KDXT88</t>
  </si>
  <si>
    <t>KDXT89</t>
  </si>
  <si>
    <t>KDXT90</t>
  </si>
  <si>
    <t>QLDC203</t>
  </si>
  <si>
    <t>QLDC204</t>
  </si>
  <si>
    <t>QLDC205</t>
  </si>
  <si>
    <t>QLDC206</t>
  </si>
  <si>
    <t>KDXT130</t>
  </si>
  <si>
    <t>KDXT131</t>
  </si>
  <si>
    <t>KDXT132</t>
  </si>
  <si>
    <t>KDXT133</t>
  </si>
  <si>
    <t>KDXT134</t>
  </si>
  <si>
    <t>QLDC120</t>
  </si>
  <si>
    <t>QLDC121</t>
  </si>
  <si>
    <t>Ms.Truùc</t>
  </si>
  <si>
    <t>KDXC16</t>
  </si>
  <si>
    <t>QLDC123</t>
  </si>
  <si>
    <t>QLDC444</t>
  </si>
  <si>
    <t>QLDC437</t>
  </si>
  <si>
    <t>QLDC438</t>
  </si>
  <si>
    <t>QLDC439</t>
  </si>
  <si>
    <t>QLDC440</t>
  </si>
  <si>
    <t>QLDC441</t>
  </si>
  <si>
    <t>QLDC442</t>
  </si>
  <si>
    <t>QLDC443</t>
  </si>
  <si>
    <t>QLDC345</t>
  </si>
  <si>
    <t>QLDC346</t>
  </si>
  <si>
    <t>QLDC347</t>
  </si>
  <si>
    <t>QLDC348</t>
  </si>
  <si>
    <t>QLDC125</t>
  </si>
  <si>
    <t>QLDC426A</t>
  </si>
  <si>
    <t>QLDC426B</t>
  </si>
  <si>
    <t>NCKT01</t>
  </si>
  <si>
    <t>NCKT02</t>
  </si>
  <si>
    <t>QLDC91</t>
  </si>
  <si>
    <t>QLDC92</t>
  </si>
  <si>
    <t>QLDC93</t>
  </si>
  <si>
    <t>QLDC94</t>
  </si>
  <si>
    <t>QLDC95</t>
  </si>
  <si>
    <t>QLDC96</t>
  </si>
  <si>
    <t>QLDC97</t>
  </si>
  <si>
    <t>QLDC98</t>
  </si>
  <si>
    <t>QLDC99</t>
  </si>
  <si>
    <t>QLDC392</t>
  </si>
  <si>
    <t>QLDC393</t>
  </si>
  <si>
    <t>QLDC394</t>
  </si>
  <si>
    <t>QLDC174</t>
  </si>
  <si>
    <t>QLDC176</t>
  </si>
  <si>
    <t>KDXT49</t>
  </si>
  <si>
    <t>VP HCM</t>
  </si>
  <si>
    <t>QLDC220</t>
  </si>
  <si>
    <t>QLDC226</t>
  </si>
  <si>
    <t>QLDC241</t>
  </si>
  <si>
    <t>QLDC610</t>
  </si>
  <si>
    <t>KDXT38</t>
  </si>
  <si>
    <t>QLDC255</t>
  </si>
  <si>
    <t>QLDC256</t>
  </si>
  <si>
    <t>Container 40"</t>
  </si>
  <si>
    <t>QLDC406</t>
  </si>
  <si>
    <t>QLDC407</t>
  </si>
  <si>
    <t>QLDC408</t>
  </si>
  <si>
    <t>QLDC409</t>
  </si>
  <si>
    <t>QLDC410</t>
  </si>
  <si>
    <t>KDXT308</t>
  </si>
  <si>
    <t>KDXT309</t>
  </si>
  <si>
    <t>KDXT312</t>
  </si>
  <si>
    <t>KDXT314</t>
  </si>
  <si>
    <t>KDXT315</t>
  </si>
  <si>
    <t>KDXT316</t>
  </si>
  <si>
    <t>KDXT320</t>
  </si>
  <si>
    <t>KDXT128</t>
  </si>
  <si>
    <t>QLDC261</t>
  </si>
  <si>
    <t>QLDC262</t>
  </si>
  <si>
    <t>QLDC263</t>
  </si>
  <si>
    <t>QLDC264</t>
  </si>
  <si>
    <t>QLDC265</t>
  </si>
  <si>
    <t>QLDC266</t>
  </si>
  <si>
    <t>QLDC267</t>
  </si>
  <si>
    <t>QLDC268</t>
  </si>
  <si>
    <t>QLDC269</t>
  </si>
  <si>
    <t>QLDC248</t>
  </si>
  <si>
    <t>QLDC539</t>
  </si>
  <si>
    <t>QLDC540</t>
  </si>
  <si>
    <t>QLDC541</t>
  </si>
  <si>
    <t>QLDC542</t>
  </si>
  <si>
    <t>QLDC543</t>
  </si>
  <si>
    <t>KDXT266</t>
  </si>
  <si>
    <t>KDXT267</t>
  </si>
  <si>
    <t>KDXT268</t>
  </si>
  <si>
    <t>KDXT269</t>
  </si>
  <si>
    <t>KDXT270</t>
  </si>
  <si>
    <t>KDXT271</t>
  </si>
  <si>
    <t>KDXT272</t>
  </si>
  <si>
    <t>KDXT273</t>
  </si>
  <si>
    <t>KDXT274</t>
  </si>
  <si>
    <t>KDXT275</t>
  </si>
  <si>
    <t>KDXT276</t>
  </si>
  <si>
    <t>KDXT278</t>
  </si>
  <si>
    <t>KDXT279</t>
  </si>
  <si>
    <t>KDXT280</t>
  </si>
  <si>
    <t>KDXT281</t>
  </si>
  <si>
    <t>KDXT282</t>
  </si>
  <si>
    <t>KDXT283</t>
  </si>
  <si>
    <t>KDXT284</t>
  </si>
  <si>
    <t>QLDC210</t>
  </si>
  <si>
    <t>QLDC211</t>
  </si>
  <si>
    <t>QLDC519</t>
  </si>
  <si>
    <t>QLDC520</t>
  </si>
  <si>
    <t>KDXT245</t>
  </si>
  <si>
    <t>KDXT246</t>
  </si>
  <si>
    <t>KDXT247</t>
  </si>
  <si>
    <t>KDXT248</t>
  </si>
  <si>
    <t>KDXT249</t>
  </si>
  <si>
    <t>KDXT250</t>
  </si>
  <si>
    <t>KDXT251</t>
  </si>
  <si>
    <t>KDXT252</t>
  </si>
  <si>
    <t>KDXT253</t>
  </si>
  <si>
    <t>KDXT254</t>
  </si>
  <si>
    <t>KDXT255</t>
  </si>
  <si>
    <t>QLDC579</t>
  </si>
  <si>
    <t>QLDC580</t>
  </si>
  <si>
    <t>QLDC581</t>
  </si>
  <si>
    <t>QLDC582</t>
  </si>
  <si>
    <t>QLDC583</t>
  </si>
  <si>
    <t>uni qlo</t>
  </si>
  <si>
    <t>QLDC127</t>
  </si>
  <si>
    <t>NCKT04</t>
  </si>
  <si>
    <t>QLDC469</t>
  </si>
  <si>
    <t>QLDC470</t>
  </si>
  <si>
    <t>QLDC471</t>
  </si>
  <si>
    <t>QLDC472</t>
  </si>
  <si>
    <t>QLDC473</t>
  </si>
  <si>
    <t>QLDC474</t>
  </si>
  <si>
    <t>QLDC475</t>
  </si>
  <si>
    <t>QLDC476</t>
  </si>
  <si>
    <t>QLDC477</t>
  </si>
  <si>
    <t>QLDC478</t>
  </si>
  <si>
    <t>QLDC479</t>
  </si>
  <si>
    <t>QLDC480</t>
  </si>
  <si>
    <t>QLDC335</t>
  </si>
  <si>
    <t>QLDC336</t>
  </si>
  <si>
    <t>QLDC337</t>
  </si>
  <si>
    <t>QLDC338</t>
  </si>
  <si>
    <t>QLDC339</t>
  </si>
  <si>
    <t>QLDC340</t>
  </si>
  <si>
    <t>QLDC341</t>
  </si>
  <si>
    <t>QLDC342</t>
  </si>
  <si>
    <t>QLDC343</t>
  </si>
  <si>
    <t>QLDC344</t>
  </si>
  <si>
    <t>Check=</t>
  </si>
  <si>
    <t>KDXT121</t>
  </si>
  <si>
    <t>QLDC234</t>
  </si>
  <si>
    <t>QLDC235</t>
  </si>
  <si>
    <t>QLDC330</t>
  </si>
  <si>
    <t>QLDC331</t>
  </si>
  <si>
    <t>QLDC332</t>
  </si>
  <si>
    <t>QLDC333</t>
  </si>
  <si>
    <t>KDXT170</t>
  </si>
  <si>
    <t>QLDC181</t>
  </si>
  <si>
    <t>QLDC148</t>
  </si>
  <si>
    <t>QLDC199</t>
  </si>
  <si>
    <t>KDXT66</t>
  </si>
  <si>
    <t>KDXT67</t>
  </si>
  <si>
    <t>KDXT68</t>
  </si>
  <si>
    <t>KDXT69</t>
  </si>
  <si>
    <t>KDXT70</t>
  </si>
  <si>
    <t>Mr.Shirai</t>
  </si>
  <si>
    <t>Kho VSIP1</t>
  </si>
  <si>
    <t>KDXT209</t>
  </si>
  <si>
    <t>KDXT210</t>
  </si>
  <si>
    <t>QLDC257</t>
  </si>
  <si>
    <t>QLDC259</t>
  </si>
  <si>
    <t>QLDC309</t>
  </si>
  <si>
    <t>QLDC310</t>
  </si>
  <si>
    <t>QLDC311</t>
  </si>
  <si>
    <t>QLDC312</t>
  </si>
  <si>
    <t>QLDC313</t>
  </si>
  <si>
    <t>QLDC314</t>
  </si>
  <si>
    <t>QLDC315</t>
  </si>
  <si>
    <t>QLDC316</t>
  </si>
  <si>
    <t>QLDC317</t>
  </si>
  <si>
    <t>QLDC318</t>
  </si>
  <si>
    <t>QLDC319</t>
  </si>
  <si>
    <t>QLDC320</t>
  </si>
  <si>
    <t>QLDC321</t>
  </si>
  <si>
    <t>QLDC322</t>
  </si>
  <si>
    <t>QLDC323</t>
  </si>
  <si>
    <t>QLDC324</t>
  </si>
  <si>
    <t>QLDC325</t>
  </si>
  <si>
    <t>QLDC326</t>
  </si>
  <si>
    <t>QLDC327</t>
  </si>
  <si>
    <t>QLDC328</t>
  </si>
  <si>
    <t>QLDC329</t>
  </si>
  <si>
    <t>KDXM03</t>
  </si>
  <si>
    <t>KDXM04</t>
  </si>
  <si>
    <t>Kho VSIP</t>
  </si>
  <si>
    <t>QLDC377</t>
  </si>
  <si>
    <t>QLDC378</t>
  </si>
  <si>
    <t>QLDC379</t>
  </si>
  <si>
    <t>QLDC380</t>
  </si>
  <si>
    <t>QLDC381</t>
  </si>
  <si>
    <t>QLDC612</t>
  </si>
  <si>
    <t>QLDC613</t>
  </si>
  <si>
    <t>QLDC614</t>
  </si>
  <si>
    <t>QLDC615</t>
  </si>
  <si>
    <t>QLDC616</t>
  </si>
  <si>
    <t>QLDC617</t>
  </si>
  <si>
    <t>QLDC383</t>
  </si>
  <si>
    <t>QLDC463</t>
  </si>
  <si>
    <t>QLVH17</t>
  </si>
  <si>
    <t>QLDC214</t>
  </si>
  <si>
    <t>QLDC215</t>
  </si>
  <si>
    <t>QLDC216</t>
  </si>
  <si>
    <t>QLDC217</t>
  </si>
  <si>
    <t>QLDC218</t>
  </si>
  <si>
    <t>KDXT79</t>
  </si>
  <si>
    <t>KDXC80</t>
  </si>
  <si>
    <t>KDXT81</t>
  </si>
  <si>
    <t>KDXT82</t>
  </si>
  <si>
    <t>KDXT83</t>
  </si>
  <si>
    <t>QLDC102</t>
  </si>
  <si>
    <t>QLDC103</t>
  </si>
  <si>
    <t>KDXT175</t>
  </si>
  <si>
    <t>KDXT176</t>
  </si>
  <si>
    <t>STT
No</t>
  </si>
  <si>
    <t/>
  </si>
  <si>
    <t>QLDC201</t>
  </si>
  <si>
    <t>QLDC415</t>
  </si>
  <si>
    <t>QLVH11</t>
  </si>
  <si>
    <t>QLDC282</t>
  </si>
  <si>
    <t>QLDC283</t>
  </si>
  <si>
    <t>QLDC284</t>
  </si>
  <si>
    <t>QLDC285</t>
  </si>
  <si>
    <t>QLDC286</t>
  </si>
  <si>
    <t>QLDC287</t>
  </si>
  <si>
    <t>QLDC288</t>
  </si>
  <si>
    <t>QLDC289</t>
  </si>
  <si>
    <t>QLDC290</t>
  </si>
  <si>
    <t>KDXT08</t>
  </si>
  <si>
    <t>QLDC416</t>
  </si>
  <si>
    <t>QLDC417</t>
  </si>
  <si>
    <t>QLDC418</t>
  </si>
  <si>
    <t>QLDC419</t>
  </si>
  <si>
    <t>QLDC420</t>
  </si>
  <si>
    <t>QLDC421</t>
  </si>
  <si>
    <t>QLDC422</t>
  </si>
  <si>
    <t>QLDC423</t>
  </si>
  <si>
    <t>QLDC424</t>
  </si>
  <si>
    <t>QLDC425</t>
  </si>
  <si>
    <t>QLDC426</t>
  </si>
  <si>
    <t>KDXT63</t>
  </si>
  <si>
    <t>KDXT64</t>
  </si>
  <si>
    <t>QLDC190</t>
  </si>
  <si>
    <t>QLDC191</t>
  </si>
  <si>
    <t>QLDC192</t>
  </si>
  <si>
    <t>QLDC193</t>
  </si>
  <si>
    <t>QLDC194</t>
  </si>
  <si>
    <t>QLDC195</t>
  </si>
  <si>
    <t>QLDC196</t>
  </si>
  <si>
    <t>QLDC197</t>
  </si>
  <si>
    <t>*** Khoi dau ***</t>
  </si>
  <si>
    <t>*** Dong lai ***</t>
  </si>
  <si>
    <t>*** Doan macro sao chep ***</t>
  </si>
  <si>
    <t xml:space="preserve">~         </t>
  </si>
  <si>
    <t>[MacroVirus.xls]~         !$E$26</t>
  </si>
  <si>
    <t>QLDC88</t>
  </si>
  <si>
    <t>QLDC90</t>
  </si>
  <si>
    <t>HO</t>
  </si>
  <si>
    <t>KDXT190</t>
  </si>
  <si>
    <t>KDXT191</t>
  </si>
  <si>
    <t>KDXT192</t>
  </si>
  <si>
    <t>KDXT193</t>
  </si>
  <si>
    <t>KDXT194</t>
  </si>
  <si>
    <t>KDXT195</t>
  </si>
  <si>
    <t>KDXT196</t>
  </si>
  <si>
    <t>KDXT197</t>
  </si>
  <si>
    <t>KDXT198</t>
  </si>
  <si>
    <t>KDXT199</t>
  </si>
  <si>
    <t>KDXT200</t>
  </si>
  <si>
    <t>KDXT201</t>
  </si>
  <si>
    <t>KDXT202</t>
  </si>
  <si>
    <t>KDXT203</t>
  </si>
  <si>
    <t>KDXT204</t>
  </si>
  <si>
    <t>KDXT205</t>
  </si>
  <si>
    <t>KDXT206</t>
  </si>
  <si>
    <t>KDXT207</t>
  </si>
  <si>
    <t>QLDC297</t>
  </si>
  <si>
    <t>QLDC298</t>
  </si>
  <si>
    <t>QLDC299</t>
  </si>
  <si>
    <t>QLDC300</t>
  </si>
  <si>
    <t>Mr. Shirai</t>
  </si>
  <si>
    <t>QLDC411</t>
  </si>
  <si>
    <t>QLDC464</t>
  </si>
  <si>
    <t>QLDC465</t>
  </si>
  <si>
    <t>KDXT215</t>
  </si>
  <si>
    <t>KDXT216</t>
  </si>
  <si>
    <t>KDXT217</t>
  </si>
  <si>
    <t>KDXT218</t>
  </si>
  <si>
    <t>KDXT219</t>
  </si>
  <si>
    <t>KDXT220</t>
  </si>
  <si>
    <t>QLDC301</t>
  </si>
  <si>
    <t>QLDC302</t>
  </si>
  <si>
    <t>QLDC303</t>
  </si>
  <si>
    <t>QLDC304</t>
  </si>
  <si>
    <t>QLDC305</t>
  </si>
  <si>
    <t>QLDC306</t>
  </si>
  <si>
    <t>QLDC307</t>
  </si>
  <si>
    <t>QLDC308</t>
  </si>
  <si>
    <t>QLDC384</t>
  </si>
  <si>
    <t>QLDC385</t>
  </si>
  <si>
    <t>QLDC386</t>
  </si>
  <si>
    <t>KDXM18</t>
  </si>
  <si>
    <t>QLDC212</t>
  </si>
  <si>
    <t>QLDC236</t>
  </si>
  <si>
    <t>KDXT103</t>
  </si>
  <si>
    <t>QLDC254</t>
  </si>
  <si>
    <t>QLVH13</t>
  </si>
  <si>
    <t>KDXT03</t>
  </si>
  <si>
    <t>QLDC351</t>
  </si>
  <si>
    <t>QLDC352</t>
  </si>
  <si>
    <t>QLDC353</t>
  </si>
  <si>
    <t>QLVH12</t>
  </si>
  <si>
    <t>QLDC291</t>
  </si>
  <si>
    <t>QLDC292</t>
  </si>
  <si>
    <t>QLDC293</t>
  </si>
  <si>
    <t>QLDC294</t>
  </si>
  <si>
    <t>QLDC295</t>
  </si>
  <si>
    <t>QLDC296</t>
  </si>
  <si>
    <t>QLDC171</t>
  </si>
  <si>
    <t>KDXT172</t>
  </si>
  <si>
    <t>KDXT173</t>
  </si>
  <si>
    <t>KDXT174</t>
  </si>
  <si>
    <t>QLDC601</t>
  </si>
  <si>
    <t>QLDC602</t>
  </si>
  <si>
    <t>QLDC603</t>
  </si>
  <si>
    <t>QLDC604</t>
  </si>
  <si>
    <t>QLDC605</t>
  </si>
  <si>
    <t>QLDC606</t>
  </si>
  <si>
    <t>QLDC607</t>
  </si>
  <si>
    <t>QLDC608</t>
  </si>
  <si>
    <t>KDXT306</t>
  </si>
  <si>
    <t>QLDC222</t>
  </si>
  <si>
    <t>QLDC223</t>
  </si>
  <si>
    <t>KDXM07</t>
  </si>
  <si>
    <t>QLDC593</t>
  </si>
  <si>
    <t>QLDC594</t>
  </si>
  <si>
    <t>QLDC595</t>
  </si>
  <si>
    <t>QLDC596</t>
  </si>
  <si>
    <t>QLDC597</t>
  </si>
  <si>
    <t>QLDC598</t>
  </si>
  <si>
    <t>QLDC599</t>
  </si>
  <si>
    <t>BP.HHC</t>
  </si>
  <si>
    <t>HCM TEAM</t>
  </si>
  <si>
    <t>Head office</t>
  </si>
  <si>
    <t>KDXT168</t>
  </si>
  <si>
    <t>KDXT169</t>
  </si>
  <si>
    <t>KDXT322</t>
  </si>
  <si>
    <t>KDXT323</t>
  </si>
  <si>
    <t>KDXT326</t>
  </si>
  <si>
    <t>KDXT327</t>
  </si>
  <si>
    <t>KDXT328</t>
  </si>
  <si>
    <t>QLDC484</t>
  </si>
  <si>
    <t>QLDC485</t>
  </si>
  <si>
    <t>QLDC486</t>
  </si>
  <si>
    <t>QLDC487</t>
  </si>
  <si>
    <t>QLDC488</t>
  </si>
  <si>
    <t>QLDC489</t>
  </si>
  <si>
    <t>NCKT05</t>
  </si>
  <si>
    <t>QLDC490</t>
  </si>
  <si>
    <t>QLDC491</t>
  </si>
  <si>
    <t>QLDC492</t>
  </si>
  <si>
    <t>QLDC493</t>
  </si>
  <si>
    <t>QLDC494</t>
  </si>
  <si>
    <t>QLDC495</t>
  </si>
  <si>
    <t>QLDC496</t>
  </si>
  <si>
    <t>QLDC497</t>
  </si>
  <si>
    <t>QLDC498</t>
  </si>
  <si>
    <t>QLDC499</t>
  </si>
  <si>
    <t>QLDC500</t>
  </si>
  <si>
    <t>QLDC501</t>
  </si>
  <si>
    <t>QLDC502</t>
  </si>
  <si>
    <t>QLDC503</t>
  </si>
  <si>
    <t>QLDC504</t>
  </si>
  <si>
    <t>QLDC505</t>
  </si>
  <si>
    <t>QLDC506</t>
  </si>
  <si>
    <t>QLDC507</t>
  </si>
  <si>
    <t>KDXT165</t>
  </si>
  <si>
    <t>QLDC130</t>
  </si>
  <si>
    <t>KDXT99</t>
  </si>
  <si>
    <t>KDXT100</t>
  </si>
  <si>
    <t>QLDC186</t>
  </si>
  <si>
    <t>QLDC229</t>
  </si>
  <si>
    <t>QLDC230</t>
  </si>
  <si>
    <t>QLDC231</t>
  </si>
  <si>
    <t>QLDC233</t>
  </si>
  <si>
    <t>QLDC163</t>
  </si>
  <si>
    <t>QLDC164</t>
  </si>
  <si>
    <t>KDXM08</t>
  </si>
  <si>
    <t>QLDC523</t>
  </si>
  <si>
    <t>QLDC524</t>
  </si>
  <si>
    <t>QLDC525</t>
  </si>
  <si>
    <t>QLDC526</t>
  </si>
  <si>
    <t>QLDC527</t>
  </si>
  <si>
    <t>QLDC528</t>
  </si>
  <si>
    <t>QLDC529</t>
  </si>
  <si>
    <t>NCKT06</t>
  </si>
  <si>
    <t>NCKT07</t>
  </si>
  <si>
    <t>KDXT51</t>
  </si>
  <si>
    <t>QLDC244</t>
  </si>
  <si>
    <t>QLDC246</t>
  </si>
  <si>
    <t>QLDC247</t>
  </si>
  <si>
    <t>QLDC573</t>
  </si>
  <si>
    <t>QLDC574</t>
  </si>
  <si>
    <t>QLDC575</t>
  </si>
  <si>
    <t>QLDC576</t>
  </si>
  <si>
    <t>QLDC577</t>
  </si>
  <si>
    <t>QLDC578</t>
  </si>
  <si>
    <t>Ms. Satoko Sato</t>
  </si>
  <si>
    <t>QLDC144</t>
  </si>
  <si>
    <t>QLDC145</t>
  </si>
  <si>
    <t>KDXT28</t>
  </si>
  <si>
    <t>QLVH15</t>
  </si>
  <si>
    <t>KDXT10</t>
  </si>
  <si>
    <t>Book1</t>
  </si>
  <si>
    <t>C:\PROGRAM FILES\MICROSOFT OFFICE\OFFICE\xlstart\Book1.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</si>
  <si>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</si>
  <si>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</si>
  <si>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</si>
  <si>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</si>
  <si>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</si>
  <si>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</si>
  <si>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</si>
  <si>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</si>
  <si>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</si>
  <si>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</si>
  <si>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QLDC178</t>
  </si>
  <si>
    <t>QLDC544</t>
  </si>
  <si>
    <t>QLDC545</t>
  </si>
  <si>
    <t>QLDC546</t>
  </si>
  <si>
    <t>NCKT03</t>
  </si>
  <si>
    <t>QLDC565</t>
  </si>
  <si>
    <t>QLDC566</t>
  </si>
  <si>
    <t>QLDC567</t>
  </si>
  <si>
    <t>KH0907.xls</t>
  </si>
  <si>
    <t>KDXT107</t>
  </si>
  <si>
    <t>KDXT108</t>
  </si>
  <si>
    <t>QLDC200</t>
  </si>
  <si>
    <t>MR.KAMO</t>
  </si>
  <si>
    <t>KDXT61</t>
  </si>
  <si>
    <t>QLDC600</t>
  </si>
  <si>
    <t>QLDC618</t>
  </si>
  <si>
    <t>QLDC202</t>
  </si>
  <si>
    <t>QLDC548</t>
  </si>
  <si>
    <t>QLDC549</t>
  </si>
  <si>
    <t>QLDC550</t>
  </si>
  <si>
    <t>QLDC551</t>
  </si>
  <si>
    <t>QLDC552</t>
  </si>
  <si>
    <t>KDXT146</t>
  </si>
  <si>
    <t>KDXT147</t>
  </si>
  <si>
    <t>KDXT148</t>
  </si>
  <si>
    <t>KDXT149</t>
  </si>
  <si>
    <t>KDXT150</t>
  </si>
  <si>
    <t>KDXT152</t>
  </si>
  <si>
    <t>KDXT153</t>
  </si>
  <si>
    <t>KDXT154</t>
  </si>
  <si>
    <t>KDXT155</t>
  </si>
  <si>
    <t>KDXT156</t>
  </si>
  <si>
    <t>KDXT157</t>
  </si>
  <si>
    <t>KDXT158</t>
  </si>
  <si>
    <t>KDXT159</t>
  </si>
  <si>
    <t>KDXT160</t>
  </si>
  <si>
    <t>KDXT161</t>
  </si>
  <si>
    <t>KDXT162</t>
  </si>
  <si>
    <t>KDXT163</t>
  </si>
  <si>
    <t>KDXT164</t>
  </si>
  <si>
    <t>QLDC459</t>
  </si>
  <si>
    <t>QLDC460</t>
  </si>
  <si>
    <t>QLDC461</t>
  </si>
  <si>
    <t>QLDC462</t>
  </si>
  <si>
    <t>QLDC124</t>
  </si>
  <si>
    <t>QLDC242</t>
  </si>
  <si>
    <t>QLDC547</t>
  </si>
  <si>
    <t>Thy-&gt;Hoàng</t>
  </si>
  <si>
    <t>MTS
(Code)</t>
  </si>
  <si>
    <t>QLDC53</t>
  </si>
  <si>
    <t>QLDC54</t>
  </si>
  <si>
    <t>QLDC559</t>
  </si>
  <si>
    <t>QLVH18</t>
  </si>
  <si>
    <t>QLDC387</t>
  </si>
  <si>
    <t>QLDC388</t>
  </si>
  <si>
    <t>QLDC389</t>
  </si>
  <si>
    <t>QLDC390</t>
  </si>
  <si>
    <t>QLDC391</t>
  </si>
  <si>
    <t>KDXT22</t>
  </si>
  <si>
    <t>QLDC358</t>
  </si>
  <si>
    <t>QLDC562</t>
  </si>
  <si>
    <t>QLDC563</t>
  </si>
  <si>
    <t>QLDC564</t>
  </si>
  <si>
    <t>KDXC288</t>
  </si>
  <si>
    <t>KDXT24</t>
  </si>
  <si>
    <t>QLDC133</t>
  </si>
  <si>
    <t>QLDC134</t>
  </si>
  <si>
    <t>QLDC376</t>
  </si>
  <si>
    <t>QLDC80</t>
  </si>
  <si>
    <t>QLDC83</t>
  </si>
  <si>
    <t>QLVH03</t>
  </si>
  <si>
    <t>QLDC428</t>
  </si>
  <si>
    <t>QLDC429</t>
  </si>
  <si>
    <t>QLDC430</t>
  </si>
  <si>
    <t>QLDC431</t>
  </si>
  <si>
    <t>QLDC432</t>
  </si>
  <si>
    <t>QLDC433</t>
  </si>
  <si>
    <t>QLDC434</t>
  </si>
  <si>
    <t>QLDC435</t>
  </si>
  <si>
    <t>NIPPON EXPRESS (VIETNAM) Co.LTD</t>
  </si>
  <si>
    <t>QLVH04</t>
  </si>
  <si>
    <t>QLDC530</t>
  </si>
  <si>
    <t>QLDC560</t>
  </si>
  <si>
    <t>QLDC561</t>
  </si>
  <si>
    <t>DC-Lam hang Nissin Food</t>
  </si>
  <si>
    <t>QLDC589</t>
  </si>
  <si>
    <t>QLDC590</t>
  </si>
  <si>
    <t>QLDC591</t>
  </si>
  <si>
    <t>QLDC152</t>
  </si>
  <si>
    <t>QLDC153</t>
  </si>
  <si>
    <t>QLDC154</t>
  </si>
  <si>
    <t>QLDC161</t>
  </si>
  <si>
    <t>QLDC162</t>
  </si>
  <si>
    <t>KDXT37</t>
  </si>
  <si>
    <t>QLDC114</t>
  </si>
  <si>
    <t>QLDC116</t>
  </si>
  <si>
    <t>QLDC117</t>
  </si>
  <si>
    <t>QLDC119</t>
  </si>
  <si>
    <t>KDXC256</t>
  </si>
  <si>
    <t>BP Sales</t>
  </si>
  <si>
    <t>Ms. Masui</t>
  </si>
  <si>
    <t>Mr. Itagaki</t>
  </si>
  <si>
    <t>QLDC538</t>
  </si>
  <si>
    <t>Mr. Nakano</t>
  </si>
  <si>
    <t>QLDC60</t>
  </si>
  <si>
    <t>KDXT06</t>
  </si>
  <si>
    <t>KDXM22</t>
  </si>
  <si>
    <t>KDXT243</t>
  </si>
  <si>
    <t>KDXT244</t>
  </si>
  <si>
    <t>QLDC511</t>
  </si>
  <si>
    <t>QLDC516</t>
  </si>
  <si>
    <t>QLDC517</t>
  </si>
  <si>
    <t>QLDC427</t>
  </si>
  <si>
    <t>KDXC330</t>
  </si>
  <si>
    <t>QLDC627</t>
  </si>
  <si>
    <t>QLDC628</t>
  </si>
  <si>
    <t>KDXT332</t>
  </si>
  <si>
    <t>KDXT333</t>
  </si>
  <si>
    <t>KDXT334</t>
  </si>
  <si>
    <t>QLDC630</t>
  </si>
  <si>
    <t>QLDC631</t>
  </si>
  <si>
    <t>QLVH19</t>
  </si>
  <si>
    <t>QLDC632</t>
  </si>
  <si>
    <t>KDXT335</t>
  </si>
  <si>
    <t>QLDC634</t>
  </si>
  <si>
    <t>QLDC635</t>
  </si>
  <si>
    <t>KDXT336</t>
  </si>
  <si>
    <t>QLVH20</t>
  </si>
  <si>
    <t>KDXC337</t>
  </si>
  <si>
    <t>QLDC637</t>
  </si>
  <si>
    <t>Container 40' lạnh NO. YMLU5245015</t>
  </si>
  <si>
    <t>HUỲNH MINH THẢO</t>
  </si>
  <si>
    <t>Tuû saét ñöïng maùy chuû server &amp; TBò maïng ((Server iron cabinet))</t>
  </si>
  <si>
    <t>Maùy vi tính Intel Celeron,2.4GHz,15" HP LCDmonitor ((PC Intel Celeron 2.4 GHz, 15" HP LCD moniter))</t>
  </si>
  <si>
    <t>Maùy vi tính Intel Pentium4,2.4GHz,15" HP LCD monitor ((PC Intel Pentium 4 2.4 GHz, 15" HP LCD monitor))</t>
  </si>
  <si>
    <t>UPS 2KVA Santak + Caple (maùy chuû) ((UPS 2KVA Santak + Caple))</t>
  </si>
  <si>
    <t>Maùy vi tính HP DX7200, 5.0G,512M,80G, DVD, Mo 17" ((PC HP DX 7200,512M,80G,DVD,Mo.17"))</t>
  </si>
  <si>
    <t>Maùy quay phim Sony DCR SR82E ((Camera Sony DCR-SR82E))</t>
  </si>
  <si>
    <t>Maùy vi tính xaùch tay IBM T60 Intel 1.83G,512M ((IBM Laptop))</t>
  </si>
  <si>
    <t>Heâ thoáng maùy chaám coâng töï ñoäng  ((Timekeeper Automatic))</t>
  </si>
  <si>
    <t>Maùy vi tính P Dual Core E2200 A6417L, LCD VP17" ((PC HP Dual Core E2200, LCD17"))</t>
  </si>
  <si>
    <t>Maùy tính HP Probook 4420S (PC HP Probook 4420S)</t>
  </si>
  <si>
    <t>Maùy vi tính xaùch tay HP Elite 2540p ((HP Laptop))</t>
  </si>
  <si>
    <t>Maùy tính HP Compaq 8100Elite-Mo 19"lcd ((pc HP Compaq))</t>
  </si>
  <si>
    <t>Maùy in laser HP P2055DN ((HP Printer))</t>
  </si>
  <si>
    <t>Ñieän thoai di ñoäng Samsung I9100G ((Samsung mobilphone))</t>
  </si>
  <si>
    <t>Ghế giáam ñoác VP-1012(H) ((Manager chair))</t>
  </si>
  <si>
    <t>Maùy laïnh NATIONAL C125-1,5HP ((Air conditioners))</t>
  </si>
  <si>
    <t>Maùy vi tính HP Compaq D220 P.4-2.8GHZ,15" LCD HP (HP Compaq P.4,2.8 GHz,15" monitor LCD HP)</t>
  </si>
  <si>
    <t>Maùy laïnh NATIONAL - C181 KH ((Air conditioners))</t>
  </si>
  <si>
    <t>Maùy laïnh DAIKIN 2.0HP (Air conditioner)</t>
  </si>
  <si>
    <t>Maùy vi tính Intel Celeron,2.4GHz,15" HP LCDmonitor ((PC Intel Celeron 2.4 GHz, 15" HP LCD monitor))</t>
  </si>
  <si>
    <t>Maùy laïnh DAIKIN 2.0HP-FT50BVM/R50BV1 ((Air conditioners-Daikin 2hp))</t>
  </si>
  <si>
    <t>Caân ñieän tuû DB II 300kg+ñaàu hieån thò ((Electronics Scale DB II 300kgs))</t>
  </si>
  <si>
    <t>Maùy photo Ricoh Aficio 2020  ((Ricoh Photocopy machine))</t>
  </si>
  <si>
    <t>Thieát bò keânh truyeàn maïng NTU ((NTU Network Equipment))</t>
  </si>
  <si>
    <t>Thieát bò keânh truyeàn maïng CISCO ROUTER 1841 ((Cisco router 1841 Network Equipment))</t>
  </si>
  <si>
    <t>Maùy vi tính IBM Lenovo, DDR 512Mb, Mo 15" LCD ((PC IBM Lenovo, DDR 256Mb, Mo.15"LCD))</t>
  </si>
  <si>
    <t>Maùy in LQ 2180 ((Printing machine))</t>
  </si>
  <si>
    <t>Maùy vi tính xaùch tay Compaq V6221TU ((Compaq Laptop V6221TU))</t>
  </si>
  <si>
    <t>Thieát bi löu ñieän UPS 2200 VA+Caùp ((UPS 2200VA))</t>
  </si>
  <si>
    <t>Thieát bò naâng haøng SAC-20L ((Forklift SAC 20L))</t>
  </si>
  <si>
    <t>Thieát bò naâng haøng CP-30L-122 ((Forklift CP -30L-122))</t>
  </si>
  <si>
    <t>Thieát bò naâng haøng CP-30S-105 ((Forklift CP -30S-105))</t>
  </si>
  <si>
    <t>Maùy vi tính xaùch tay IBM TP T61 (7659A21) ((IBM Laptop))</t>
  </si>
  <si>
    <t>Thieát bò keát noái maïng cho Server HCMC ((Network equipment))</t>
  </si>
  <si>
    <t>Maùy laïnh Daikin 2HP (FT50BVM/R50BVI) ((Air conditioners))</t>
  </si>
  <si>
    <t>Salon "Golly" &amp; baøn cafée ("Golly" sofa)</t>
  </si>
  <si>
    <t>Xe naâng tay CP 30L-122 ((Forlift CP 30L 122))</t>
  </si>
  <si>
    <t>Xe naâng tay CP 30S-107 ((Forlift CP 30S 107))</t>
  </si>
  <si>
    <t>Heä thoáng baùo chaùy kho Mapletree ((Fire alarm system))</t>
  </si>
  <si>
    <t>Heä thoáng Camera kho Mapletree ((Camera system))</t>
  </si>
  <si>
    <t>Heä thoáng chaám coâng töï ñoäng ((Timekeeper Automatic))</t>
  </si>
  <si>
    <t>Vi tính xaùch tay HP 6520S Core 2 Duo T5470 ((Note book HP 6520S Core 2 duo T5470))</t>
  </si>
  <si>
    <t>Maùy laïnh Daikin FT50FVM/R5OBVI ((Air conditioners))</t>
  </si>
  <si>
    <t>Heä thoáng Camera kho maple tree ((Camera system))</t>
  </si>
  <si>
    <t>Maùy in Epson LQ2180 ((Printing machine))</t>
  </si>
  <si>
    <t>Maùy in HP maøu CP 3505N ((HP Printer))</t>
  </si>
  <si>
    <t>Maùy vi tính xaùch tay Dell 1420 Intel ((Laptop Dell 1420 Intel))</t>
  </si>
  <si>
    <t>Maùy vi tính xaùch tay Dell 1318 Blue ((Laptop Dell 1420 Intel))</t>
  </si>
  <si>
    <t>Maùy vi tinh HP DC7800+Mo LCD 17" ((PC HP DC7800SFF Intel + LCD17"))</t>
  </si>
  <si>
    <t>Maùy vi tinh Lenovo Think Centre M57e+Mo LCD 17" ((PC Lenovo Think centre M57E + LCD17"))</t>
  </si>
  <si>
    <t>May vi tinh xach tay Dell Vostro AVN 1310N (Note book Dell Vostro)</t>
  </si>
  <si>
    <t>Heä thoáng Camera hoàng ngoaïi, ñaàu ghi ((Camera system))</t>
  </si>
  <si>
    <t>Thieát bò maïng Cisco 1841+Wic card ((Netword equipments))</t>
  </si>
  <si>
    <t>Maùy in HP Laser Jet P4015N ((HP Printer Laser P4015N))</t>
  </si>
  <si>
    <t>Thieát bò thu phaùt voâ tuyeán AP5131-40023 ((Radio &amp; Antenna))</t>
  </si>
  <si>
    <t>Boä chuyeån maïch ES-3000PWR10WW ((Ethernet switch))</t>
  </si>
  <si>
    <t>Maùy in Epson LQ 2180 ((Epson LQ 2180 Printer))</t>
  </si>
  <si>
    <t>Maùy in Intermec PM4i FP 203DPI ((Intermec PM4i Printer))</t>
  </si>
  <si>
    <t>Thieát bò chuyeån maïch 24 ports Cisco WSCE500 ((Ethernet switch))</t>
  </si>
  <si>
    <t>Thieát bò an ninh maïng FG 80C-BDL ((Firewall))</t>
  </si>
  <si>
    <t>Caân ñieän tuû HFS_2T ((Electronics Scale HFS_2T))</t>
  </si>
  <si>
    <t>Xe naâng tay OPK CP-25S-107 (Manual Forklift)</t>
  </si>
  <si>
    <t>Maùy Vi tính HP Business DX 7510MT ((HP Computer))</t>
  </si>
  <si>
    <t>Maùy huùt buïi-nöôùc coâng nghieäp Fiorentini C62F1 ((Vacuum cleaner))</t>
  </si>
  <si>
    <t>Vi Tính Laptop LNV Thinkpad X201 ((Laptop LNV X201))</t>
  </si>
  <si>
    <t>Vi Tính Laptop HP Probook 4420s ((Laptop HP))</t>
  </si>
  <si>
    <t>Maùy vi tính HP Pro 3130MT (PC HP Pro 3130MT)</t>
  </si>
  <si>
    <t>Laptop Sony Vaio VPCYA15FG/BE1 ((Laptop Sony))</t>
  </si>
  <si>
    <t>Laptop HP Elitebook 2540p, core 17-640LM/12.1 ((Laptop HP))</t>
  </si>
  <si>
    <t>Tivi Sony LCD-Plasma KLV-32EX ((Television))</t>
  </si>
  <si>
    <t>Cửa từ, bộ điều khiển VTTECH, đầu đọc thẻ HID ((Timekeeper door))</t>
  </si>
  <si>
    <t>Maùy laïnh Daikin ftks 35 1,5hp ((Air conditioners))</t>
  </si>
  <si>
    <t>Maùy vi tính HP Pro 4430s Intel.. ((PC HP Pro))</t>
  </si>
  <si>
    <t>Maùy in Epson LQ 2190 ((Printer))</t>
  </si>
  <si>
    <t>Maùy chieáu Panasonic PT-LB 78VEA ((Panasonic projector))</t>
  </si>
  <si>
    <t>Maùy tính xaùch tay HP 2350P Intel C2 SL ((HP Laptop))</t>
  </si>
  <si>
    <t>Thieät bò maïng noäi boâ ((network system))</t>
  </si>
  <si>
    <t>Toång ñaøi noäi boäâ ((telephone switch board))</t>
  </si>
  <si>
    <t>Maùy tính xaùch tay HP 2530P-12.1' ((laptop))</t>
  </si>
  <si>
    <t>Heä thoáng cöûa töø &amp; phaàn meàm  ((timekeeper door))</t>
  </si>
  <si>
    <t>Maùy tính xaùch tay HP Probook ((HP Laptop))</t>
  </si>
  <si>
    <t>Maùy vi tinh xaùch tay Dell V131 ((Laptop))</t>
  </si>
  <si>
    <t>Maùy vi tinh xaùch tay HP 4230S ((Laptop))</t>
  </si>
  <si>
    <t>Maùy tính xaùch tay HP Pro book ((HP Laptop))</t>
  </si>
  <si>
    <t>Cöûa töø vaên phoøng ((Timekeeper door))</t>
  </si>
  <si>
    <t>Maùy huùt buïi nöôùc coâng nghieäp Fiorentini C62F1 ((Vacuum cleaner))</t>
  </si>
  <si>
    <t>Maùy tính xaùch tay HP 4440S ((HP Laptop))</t>
  </si>
  <si>
    <t>Maùy laïnh Daikin 1.5HP ((Air conditioner))</t>
  </si>
  <si>
    <t>Maùy tính HP 3330MT/CoreTM2020 ((HP Laptop))</t>
  </si>
  <si>
    <t>Camera quan saùt kho VSIP1ù ((camera))</t>
  </si>
  <si>
    <t>Maùy tính xaùch tay Dell 3360 ((Laptop))</t>
  </si>
  <si>
    <t>Maùy tính baøn HP Pro 3330MT ((PC))</t>
  </si>
  <si>
    <t>Maùy tính xaùch tay HP Pro ((PC))</t>
  </si>
  <si>
    <t>Maùy in Epson LQ 2181 ((Epson LQ 2180 Printer))</t>
  </si>
  <si>
    <t>Maùy FAX  CANON - L280 ((Faxsimilie machine))</t>
  </si>
  <si>
    <t>Maùy in EPSON LQ2180 ((Printing machine))</t>
  </si>
  <si>
    <t>Löu ñieän UPS2200VA ((UPS 2200VA))</t>
  </si>
  <si>
    <t>Maùy in kim Epson LQ2180 ((Printing machine))</t>
  </si>
  <si>
    <t>Maùy chieáu EPSON EMP82 ((Projector EPSON))</t>
  </si>
  <si>
    <t>Maùy laïnh Fujitsu General 24000BTU ((Fujitsu Air conditioners))</t>
  </si>
  <si>
    <t>Maùy laïnh Panasonic 18GKH ((Panasonic Air conditioner))</t>
  </si>
  <si>
    <t>Maùy in Intermec PM4IFP, khoâng dao, 203dpi ((printer Intermec))</t>
  </si>
  <si>
    <t>Caân baøn ñieän töû 2T ((Electric scales))</t>
  </si>
  <si>
    <t>Toång ñaøi ñieän thoïai ((Telephone switch board))</t>
  </si>
  <si>
    <t>Maùy in kim Epson LQ2180 ((Printer machine))</t>
  </si>
  <si>
    <t>Tuû rack cabinet 15U-600-UKOC 1560 (Rack Cabinet)</t>
  </si>
  <si>
    <t>Maùy vi tính HP Probook 4420XB677PA ((HP Probook))</t>
  </si>
  <si>
    <t>Maùy vi tính Cigabyte G41, Samsung LCD 21,5" ((computer))</t>
  </si>
  <si>
    <t>Laptop Toshiba A605-P210 ((laptop ))</t>
  </si>
  <si>
    <t>Maùy tính xaùch tay HP 4530S ((HP Laptop))</t>
  </si>
  <si>
    <t>Boä chuyeån ñoåi tín hieäu quang ((HP Procuve swich 2510-24))</t>
  </si>
  <si>
    <t>Maùy tính xaùch tay VAIO VPC-SB35 ((Vaio Laptop))</t>
  </si>
  <si>
    <t>Ñieàu hoøa Daikin 24000BTU ((Daikin Air conditionar))</t>
  </si>
  <si>
    <t>Maùy in LJ HP400 M401 DN ((Printer))</t>
  </si>
  <si>
    <t>Maùy ñieàu hoøa Pansonic CSA18MKH-8 ((Daikin Air conditionar))</t>
  </si>
  <si>
    <t>Maùy ñieàu hoøa Pansonic CSA12NKH-8 ((Daikin Air conditionar))</t>
  </si>
  <si>
    <t>Maùy laïnh Panasonic CSA18MKH-8 ((Air conditionar))</t>
  </si>
  <si>
    <t>Ñieän thoïai Panasonic KXNT700 ((phone))</t>
  </si>
  <si>
    <t>Maùy in CLJ HP500 M551DN CF082A ((printer))</t>
  </si>
  <si>
    <t>Container 20' ñaõ qua söû duïng (Container 20")</t>
  </si>
  <si>
    <t>Con ñoäi ruøa nhoâm Daiki-7.5 taán ((lift-Daiki 7.5 tons))</t>
  </si>
  <si>
    <t>Xe naâng tay thaáp hieäu AC-2 Taán ((AC Lift-2.0tons))</t>
  </si>
  <si>
    <t>Xe naâng tay "OPK" Nhaät-model: CP25L-122 ((Lift hand))</t>
  </si>
  <si>
    <t>Con ñoäi vai Masada MHC 15RS ((Masada Lift-15,000Kg))</t>
  </si>
  <si>
    <t>Con ñoäi chai ben daây ESR ((Masada Lift-20,000Kg))</t>
  </si>
  <si>
    <t>Con ñoäi nhoâm Daiki 10.000kg ((Daiki Lift-10,000Kg))</t>
  </si>
  <si>
    <t>Xe naâng tay OPK-Nhaät (( hand lift))</t>
  </si>
  <si>
    <t>Xe naâng tay OPK-2.500Kg CP-25L-122 (( hand lift))</t>
  </si>
  <si>
    <t>Palang xích keùo tay ((Palang))</t>
  </si>
  <si>
    <t>Con ñoäi vai 5T Masada (( hand lift))</t>
  </si>
  <si>
    <t>Con ñoäi vai 10T Masada (( hand lift))</t>
  </si>
  <si>
    <t>Maùy haøn giaáy baïc HP-3 (Japan) ((hand sealer))</t>
  </si>
  <si>
    <t>Maùy neùn khí Puma 2HP ((HP Laptop))</t>
  </si>
  <si>
    <t>CONTAINER CHÖÙA HAØNG 40FT ((Container 40FT,No:GSTU8969660 40DC))</t>
  </si>
  <si>
    <t>Maùy phaùt ñieän SH7500 ((Electric generator))</t>
  </si>
  <si>
    <t>Maùy phaùt ñieän xaêng 5.5kva model SH7500 ((Gaz generator machine ))</t>
  </si>
  <si>
    <t>Maùy phaùt ñieän HG7500 ((Electric generator))</t>
  </si>
  <si>
    <t>Maùy phaùt ñieän HK7500SE (bình &amp; baùnh xe) ((Electric generator))</t>
  </si>
  <si>
    <t>Maùy phaùt ñieän KAMA KDE-6500T3 (generator)</t>
  </si>
  <si>
    <t>Xe maùy Honda Wave S maøu ñen xaùm:BS: 51LD 5978 ((Honda Wave S-Black))</t>
  </si>
  <si>
    <t>Xe gaén maùy Wave S -BS:51LD 7123 ((Honda Wave S))</t>
  </si>
  <si>
    <t>Xe gaén maùy Honda Wave a (Ñoû) - 30LD 1037 ((Honda Wave a red) 30LD-1037)</t>
  </si>
  <si>
    <t>Xe gaén maùy Honda Wave a (Ñoû) - 30LD 1005 ((Honda Wave a red) 30LD-1005)</t>
  </si>
  <si>
    <t>Xe gaén maùy Honda Wave a (Ñoû) - 30LD 1057 ((Honda wave red-30LD 1057))</t>
  </si>
  <si>
    <t>Xe gaén maùy Honda Wave a (Ñoû) - 30LD 1098 ((Honda wave red-30LD 1098))</t>
  </si>
  <si>
    <t>Xe maùy Honda Wave ñoû :BS 30LD 1030 ((Honda Wave -red: 30LD 1030))</t>
  </si>
  <si>
    <t>Xe maùy Honda Wave ñoû: 30LD 1076 ((Homda wave: 30ld 1076)</t>
  </si>
  <si>
    <t>Xe maùy Honda Wave Ñoû : 30LD 1000 ((Motorbike))</t>
  </si>
  <si>
    <t>Xe maùy Honda Wave Ñoû : 30LD 1029 ((Motorbike))</t>
  </si>
  <si>
    <t>Xe maùy Honda Wave Ñoû : 30LD 1090 ((Motorbike))</t>
  </si>
  <si>
    <t>Xe maùy Honda Wave Ñoû : 30LD 1020 ((Motorbike))</t>
  </si>
  <si>
    <t>Xe maùy Honda Wave xanh ((Motorbike))</t>
  </si>
  <si>
    <t>Xe maùy Honda Wave ñoû ñen 30LD 1056 ((Motorbike))</t>
  </si>
  <si>
    <t>Xe may Wave KWY Do den BS30LD 1043 ((Motorbike))</t>
  </si>
  <si>
    <t>Phaàn meàm keá toùan VIC EACCOUNT ((Account softwave))</t>
  </si>
  <si>
    <t>Phaàn meàm khai baùo haûi quan ECUS-G2.8 ((Customs declaration softwave))</t>
  </si>
  <si>
    <t>Phaàn meàm khai Haûi quan ñieän töû ((Customs declaration softwave))</t>
  </si>
  <si>
    <t>Phaàn meàm Window 2003- Maùy chuû HP CPQ ML 350 ((Windows Server 2003))</t>
  </si>
  <si>
    <t xml:space="preserve">      TP. HCM, ngaøy  31 thaùng  07  naêm 2014</t>
  </si>
  <si>
    <t>Thôøi gian baét ñaàu
(Beginning time)</t>
  </si>
  <si>
    <t>Soá naêm (Amount 
of yearly depreciation)</t>
  </si>
  <si>
    <t>Prepared By</t>
  </si>
  <si>
    <t>QLDC639</t>
  </si>
  <si>
    <t>QLDC641</t>
  </si>
  <si>
    <t>QLDC642</t>
  </si>
  <si>
    <t>QLDC643</t>
  </si>
  <si>
    <t>QLDC644</t>
  </si>
  <si>
    <t>QLDC645</t>
  </si>
  <si>
    <t>QLDC646</t>
  </si>
  <si>
    <t>QLDC647</t>
  </si>
  <si>
    <t>QLDC648</t>
  </si>
  <si>
    <t>QLDC649</t>
  </si>
  <si>
    <t>QLDC650</t>
  </si>
  <si>
    <t>QLDC651</t>
  </si>
  <si>
    <t>QLDC652</t>
  </si>
  <si>
    <t>QLDC653</t>
  </si>
  <si>
    <t>Máy đọc mã vạch MC9190</t>
  </si>
  <si>
    <t>QLDC654</t>
  </si>
  <si>
    <t>KDXT340</t>
  </si>
  <si>
    <t>QLDC655</t>
  </si>
  <si>
    <t>Máy chà sàn liên hợp Euromac-ERM E40</t>
  </si>
  <si>
    <t>QLDC656</t>
  </si>
  <si>
    <t>QLDC657</t>
  </si>
  <si>
    <t>QLDC658</t>
  </si>
  <si>
    <t>QLDC659</t>
  </si>
  <si>
    <t>QLDC660</t>
  </si>
  <si>
    <t>QLDC663</t>
  </si>
  <si>
    <t>QLDC664</t>
  </si>
  <si>
    <t>QLDC665</t>
  </si>
  <si>
    <t>QLDC666</t>
  </si>
  <si>
    <t>QLDC667</t>
  </si>
  <si>
    <t>Máy in INTERMEC PB50 Wireless</t>
  </si>
  <si>
    <t>Máy quét mã vạch CK3R</t>
  </si>
  <si>
    <t>Máy in INTERMEC PM4I</t>
  </si>
  <si>
    <t>KDXT358</t>
  </si>
  <si>
    <t>KDXT359</t>
  </si>
  <si>
    <t>KDXT360</t>
  </si>
  <si>
    <t>KDXT361</t>
  </si>
  <si>
    <t>KDXT362</t>
  </si>
  <si>
    <t>KDXT363</t>
  </si>
  <si>
    <t>KDXT364</t>
  </si>
  <si>
    <t>KDXT366</t>
  </si>
  <si>
    <t>KDXT367</t>
  </si>
  <si>
    <t>KDXT368</t>
  </si>
  <si>
    <t>KDXT370</t>
  </si>
  <si>
    <t>KDXT371</t>
  </si>
  <si>
    <t>KDXT372</t>
  </si>
  <si>
    <t>KDXT373</t>
  </si>
  <si>
    <t>Somi Romooc 2 cầu 40ft - Biểnsố 50R 00962</t>
  </si>
  <si>
    <t>Somi Romooc 2 cầu 40ft - Biểnsố 50R 00942</t>
  </si>
  <si>
    <t>Somi Romooc 2 cầu 40ft - Biểnsố 50R 00954</t>
  </si>
  <si>
    <t>Somi Romooc 2 cầu 40ft - Biểnsố 50R 00908</t>
  </si>
  <si>
    <t>Somi Romooc 2 cầu 40ft - Biểnsố 50R 00987</t>
  </si>
  <si>
    <t>Somi Romooc 2 cầu 40ft - Biểnsố 50R 00997</t>
  </si>
  <si>
    <t>Somi Romooc 2 cầu 40ft - Biểnsố 50R 00919</t>
  </si>
  <si>
    <t>Somi Romooc 2 cầu 40ft - Biểnsố 50R 01075</t>
  </si>
  <si>
    <t>Somi Romooc 2 cầu 40ft - Biểnsố 50R 01022</t>
  </si>
  <si>
    <t>Somi Romooc 2 cầu 40ft - Biểnsố 50R 00921</t>
  </si>
  <si>
    <t>Somi Romooc 2 cầu 40ft - Biểnsố 50R 01059</t>
  </si>
  <si>
    <t>Somi Romooc 2 cầu 40ft - Biểnsố 50R 00951</t>
  </si>
  <si>
    <t>Somi Romooc 2 cầu 40ft - Biểnsố 50R 01097</t>
  </si>
  <si>
    <t>Somi Romooc 2 cầu 40ft - Biểnsố 50R 00989</t>
  </si>
  <si>
    <t>Somi Romooc 2 cầu 40ft - Biểnsố 50R 00969</t>
  </si>
  <si>
    <t>Somi Romooc 2 cầu 40ft - Biểnsố 50R 01045</t>
  </si>
  <si>
    <t>Somi Romooc 2 cầu 40ft - Biểnsố 50R 00929</t>
  </si>
  <si>
    <t>Somi Romooc 2 cầu 40ft - Biểnsố 50R 01063</t>
  </si>
  <si>
    <t>Somi Romooc 2 cầu 40ft - Biểnsố 50R 00936</t>
  </si>
  <si>
    <t>Somi Romooc 2 cầu 40ft - Biểnsố 50R 00975</t>
  </si>
  <si>
    <t>Somi Romooc 2 cầu 40ft - Biểnsố 50R 00948</t>
  </si>
  <si>
    <t>Somi Romooc 2 cầu 40ft - Biểnsố 50R 01041</t>
  </si>
  <si>
    <t>Somi Romooc 2 cầu 40ft - Biểnsố 50R 01118</t>
  </si>
  <si>
    <t>Somi Romooc 2 cầu 40ft - Biểnsố 50R 00904</t>
  </si>
  <si>
    <t>Somi Romooc 2 cầu 40ft - Biểnsố 50R 01029</t>
  </si>
  <si>
    <t>Somi Romooc 2 cầu 40ft - Biểnsố 50R 01051</t>
  </si>
  <si>
    <t>Somi Romooc 2 cầu 40ft - Biểnsố 50R 01132</t>
  </si>
  <si>
    <t>Somi Romooc 3 cầu 40ft - Biểnsố 50R 01062</t>
  </si>
  <si>
    <t>Somi Romooc 3 cầu 40ft - Biểnsố 50R 01039</t>
  </si>
  <si>
    <t>Xe nâng tay OPK 3000kg-CP30L122</t>
  </si>
  <si>
    <t>Xe nâng tay OPK 5000kg-CP50L122</t>
  </si>
  <si>
    <t>Container rỗng 20"</t>
  </si>
  <si>
    <t>Xe đầu kéo Freightliner 2004: 52LD-4735</t>
  </si>
  <si>
    <t>Xe đầu kéo Freightliner 2004: 52LD-4648</t>
  </si>
  <si>
    <t>Xe đầu kéo Freightliner 2004: 52LD-4616</t>
  </si>
  <si>
    <t>Xe đầu kéo Freightliner 2004: 52LD-4606</t>
  </si>
  <si>
    <t>Xe đầu kéo Freightliner 2004: 52LD-4439</t>
  </si>
  <si>
    <t>Xe đầu kéo Freightliner 2005-BS 52LD 6350</t>
  </si>
  <si>
    <t>Xe đầu kéo Freightliner 2005-BS 52LD 6318</t>
  </si>
  <si>
    <t>Xe đầu kéo Freightliner 2005-BS 52LD 6306</t>
  </si>
  <si>
    <t>Trụ bơm xăng dầu điện tử</t>
  </si>
  <si>
    <t>Xe đầu kéo hiệu DongFeng:BS 52LD 2414</t>
  </si>
  <si>
    <t>Xe đầu kéo hiệu DongFeng:BS 52LD 2426</t>
  </si>
  <si>
    <t>Xe đầu kéo hiệu DongFeng:BS 52LD 2395</t>
  </si>
  <si>
    <t>Hệ thống máy chủ và thiết bị mạng kho Nitto Denko</t>
  </si>
  <si>
    <t>Camera hồng ngoại, tbị lưu trữ</t>
  </si>
  <si>
    <t xml:space="preserve">Hệ thống quạt thông gió kho </t>
  </si>
  <si>
    <t>Container 20" làm văn phòng</t>
  </si>
  <si>
    <t>Container cũ 40HC</t>
  </si>
  <si>
    <t>Container cũ 40"</t>
  </si>
  <si>
    <t>Container 40 HC (Cao-cũ)</t>
  </si>
  <si>
    <t>Xe đầu kéo 1 Cầu Freightliner-cũ 2005:52LD-4416</t>
  </si>
  <si>
    <t>Xe đầu kéo 1 Cầu Freightliner-cũ 2005:52LD-4586</t>
  </si>
  <si>
    <t>Xe đầu kéo 1 Cầu Freightliner-cũ 2005:52LD-4482</t>
  </si>
  <si>
    <t>Xe đầu kéo 1 Cầu Freightliner-cũ 2005:52LD-4583</t>
  </si>
  <si>
    <t>Xe đầu kéo 1 Cầu Freightliner-cũ 2005:52LD-4558</t>
  </si>
  <si>
    <t xml:space="preserve">Tấm nệm Inox 304 (200*200) </t>
  </si>
  <si>
    <t>Xe Isuzu 5.5 tấn -52LD 2160</t>
  </si>
  <si>
    <t>Xe Isuzu 1.8tấn:51LD-4787</t>
  </si>
  <si>
    <t>Xe ISUZU 1.9 tấn: bs 52LD-3165</t>
  </si>
  <si>
    <t>Xe đầu kéo Freightlines-2007 trắng cũ-BS: 50LD 02566</t>
  </si>
  <si>
    <t>Xe đầu kéo Freightlines-2007 trắng cũ-BS: 50LD 02675</t>
  </si>
  <si>
    <t>Xe đầu kéo Freightlines-2007 trắng cũ-BS: 50LD 02244</t>
  </si>
  <si>
    <t>Xe TOYOTA GLASS VAN (bán tải)-51LD6353</t>
  </si>
  <si>
    <t>Xe lạnh Isuzu 2.0 tấn thùng kín-50LD01572</t>
  </si>
  <si>
    <t>Xe lạnh Isuzu 2.0 tấn thùng kín-50LD01568</t>
  </si>
  <si>
    <t>Xe lạnh Isuzu 2.0 tấn thùng kín-50LD01569</t>
  </si>
  <si>
    <t>Xe TOYOTA HIACE VAN (bán tải) -52LD1343</t>
  </si>
  <si>
    <t>Xe TOYOTA HIACE VAN (bán tải)-52LD1427</t>
  </si>
  <si>
    <t>Xe đầu kéo 1 cầu FAW-BS:52LD 3403</t>
  </si>
  <si>
    <t>Xe đầu kéo 2 cầu FAW-BS:52LD 3772</t>
  </si>
  <si>
    <t>Xe Isuzu 2.0 tấn mui bạt-50LD01520</t>
  </si>
  <si>
    <t>Bản quyền phần mềm Microsoft, Lạc việt…</t>
  </si>
  <si>
    <t>Xe nâng dầu 5 tấn Hyster H5OFT</t>
  </si>
  <si>
    <t>Xe nâng Komatsu chạy dầu FD25T-16 : 2.5tấn</t>
  </si>
  <si>
    <t>Cổng chính, hàng rào</t>
  </si>
  <si>
    <t>Máy chủ HP DL 380G7.Mo 17", ổ lưu</t>
  </si>
  <si>
    <t>Máy chà sàn liên hợp</t>
  </si>
  <si>
    <t>KDXT375</t>
  </si>
  <si>
    <t>KDXT376</t>
  </si>
  <si>
    <t>KDXT377</t>
  </si>
  <si>
    <t>KDXT379</t>
  </si>
  <si>
    <t>KDXT380</t>
  </si>
  <si>
    <t>KDXT381</t>
  </si>
  <si>
    <t>KDXT383</t>
  </si>
  <si>
    <t>KDXT384</t>
  </si>
  <si>
    <t>KDXT385</t>
  </si>
  <si>
    <t>KDXT386</t>
  </si>
  <si>
    <t>KDXT387</t>
  </si>
  <si>
    <t>KDXT388</t>
  </si>
  <si>
    <t>KDXT389</t>
  </si>
  <si>
    <t>KDXT390</t>
  </si>
  <si>
    <t>KDXT391</t>
  </si>
  <si>
    <t>Hệ thống Camera</t>
  </si>
  <si>
    <t>KDXT395</t>
  </si>
  <si>
    <t>KDXT396</t>
  </si>
  <si>
    <t>KDXT397</t>
  </si>
  <si>
    <t>QLDC671</t>
  </si>
  <si>
    <t>Máy in mã vạch Intermec PM4I203dpi</t>
  </si>
  <si>
    <t>QLDC672</t>
  </si>
  <si>
    <t>QLVH21</t>
  </si>
  <si>
    <t>New Lotus Notes Server</t>
  </si>
  <si>
    <t>KDXT401</t>
  </si>
  <si>
    <t>KDXT402</t>
  </si>
  <si>
    <t>KDXT403</t>
  </si>
  <si>
    <t>KDXT404</t>
  </si>
  <si>
    <t>KDXT405</t>
  </si>
  <si>
    <t>KDXT406</t>
  </si>
  <si>
    <t>KDXT407</t>
  </si>
  <si>
    <t>KDXT408</t>
  </si>
  <si>
    <t>KDXT409</t>
  </si>
  <si>
    <t>KDXT410</t>
  </si>
  <si>
    <t>KDXT411</t>
  </si>
  <si>
    <t>KDXT412</t>
  </si>
  <si>
    <t>Xe nâng điện Sumitomo 8FBR15CXII 1,5 tấn</t>
  </si>
  <si>
    <t>Xe nâng điện Sumitomo 8FB20PXII 2 tấn</t>
  </si>
  <si>
    <t>Xe nâng xăng Hyster H3.0TX 3 tấn</t>
  </si>
  <si>
    <t>QLDC678</t>
  </si>
  <si>
    <t>Hệ thống mạng</t>
  </si>
  <si>
    <t>QLDC679</t>
  </si>
  <si>
    <t>Máy chà sàn liên hợp Euromac-ERM E45</t>
  </si>
  <si>
    <t>NCKT08</t>
  </si>
  <si>
    <t>QLDC680</t>
  </si>
  <si>
    <t>KDXT413</t>
  </si>
  <si>
    <t>KDXT414</t>
  </si>
  <si>
    <t>Hệ thống kệ kho thường Sóng Thần</t>
  </si>
  <si>
    <t>Hệ thống kệ kho Amata</t>
  </si>
  <si>
    <t>TOTAL</t>
  </si>
  <si>
    <t>NCKT09</t>
  </si>
  <si>
    <t>QLDC682</t>
  </si>
  <si>
    <t>Máy in barcode Intermec PM4i,203dpi</t>
  </si>
  <si>
    <t>Warehouse-Amata</t>
  </si>
  <si>
    <t>QLDC683</t>
  </si>
  <si>
    <t>Hệ thống phát sóng không dây</t>
  </si>
  <si>
    <t>QLDC685</t>
  </si>
  <si>
    <t>Hệ thống Push Pull</t>
  </si>
  <si>
    <t>QLDC686</t>
  </si>
  <si>
    <t>QLDC687</t>
  </si>
  <si>
    <t>QLDC688</t>
  </si>
  <si>
    <t>QLDC689</t>
  </si>
  <si>
    <t>QLDC690</t>
  </si>
  <si>
    <t>QLDC691</t>
  </si>
  <si>
    <t>QLDC692</t>
  </si>
  <si>
    <t>Hệ thống nhà kho - TT KV Amata</t>
  </si>
  <si>
    <t>KDXT416</t>
  </si>
  <si>
    <t>KDXT417</t>
  </si>
  <si>
    <t>QLDC681</t>
  </si>
  <si>
    <t>Xe nâng lấy hàng SANYO TCM RT15-8+ Bình điện Shin-Kobe</t>
  </si>
  <si>
    <t>Ben Tre Office</t>
  </si>
  <si>
    <t>SHTP Office</t>
  </si>
  <si>
    <t>Da Nang Office</t>
  </si>
  <si>
    <t>HHC Team</t>
  </si>
  <si>
    <t>QLDC693</t>
  </si>
  <si>
    <t>Tủ mạng</t>
  </si>
  <si>
    <t>QLDC694</t>
  </si>
  <si>
    <t>Hệ thống reward</t>
  </si>
  <si>
    <t>QLDC695</t>
  </si>
  <si>
    <t>QLDC684</t>
  </si>
  <si>
    <t>KDXT418</t>
  </si>
  <si>
    <t>KDXT419</t>
  </si>
  <si>
    <t>KDXT420</t>
  </si>
  <si>
    <t>KDXT421</t>
  </si>
  <si>
    <t>Xe nâng điện Nichiyu RFTLA12-B75C-850MZ</t>
  </si>
  <si>
    <t>KDXT422</t>
  </si>
  <si>
    <t>KDXT423</t>
  </si>
  <si>
    <t>KDXT424</t>
  </si>
  <si>
    <t>Xe tải 2 tấn Isuzu NMR85H, BS : 50LD 04981</t>
  </si>
  <si>
    <t>Xe tải 2 tấn Isuzu NMR85H, BS : 50LD 05008</t>
  </si>
  <si>
    <t>Xe tải 2 tấn Isuzu NMR85H, BS : 50LD 05099</t>
  </si>
  <si>
    <t>Trailer head</t>
  </si>
  <si>
    <t>Truck</t>
  </si>
  <si>
    <t>Chasis</t>
  </si>
  <si>
    <t>Forklift</t>
  </si>
  <si>
    <t>Vehicle</t>
  </si>
  <si>
    <t>HANOI</t>
  </si>
  <si>
    <t>Apr-15 vs Apr-14</t>
  </si>
  <si>
    <t>List of Vehicle</t>
  </si>
  <si>
    <t>%</t>
  </si>
  <si>
    <t>Phần mềm khai báo hải quan ECUS-X 1.5&amp;G2.1</t>
  </si>
  <si>
    <t>Phần mềm khai báo hải quan ECUS-X 1.5</t>
  </si>
  <si>
    <t>Phần mềm Winpro 7</t>
  </si>
  <si>
    <t>Phần mềm Micorsoft : ACDSee version 17, WinRar, WinPro, Office Std 2013, WinSvrStd 2012R2, WindSvrCAL 2012</t>
  </si>
  <si>
    <t>QLDC697</t>
  </si>
  <si>
    <t>Hệ thống mạng Kho Amata</t>
  </si>
  <si>
    <t>KDXC338</t>
  </si>
  <si>
    <t>QLDC701</t>
  </si>
  <si>
    <t>QLDC698</t>
  </si>
  <si>
    <t>QLDC699</t>
  </si>
  <si>
    <t>QLDC700</t>
  </si>
  <si>
    <t>CỘNG</t>
  </si>
  <si>
    <t>CL Tăng</t>
  </si>
  <si>
    <t>QLDC702</t>
  </si>
  <si>
    <t>Tổng đài điện thoại Panasonic KX-NS300</t>
  </si>
  <si>
    <t>QLDC703</t>
  </si>
  <si>
    <t>KDXT429</t>
  </si>
  <si>
    <t>KDXT430</t>
  </si>
  <si>
    <t>KDXT431</t>
  </si>
  <si>
    <t>KDXT432</t>
  </si>
  <si>
    <t>KDXT435</t>
  </si>
  <si>
    <t>QLDC704</t>
  </si>
  <si>
    <t>Hệ thống Camera quan sát kho Amata</t>
  </si>
  <si>
    <t>Printer</t>
  </si>
  <si>
    <t>Container</t>
  </si>
  <si>
    <t>Hệ thống cấp nước, báo cháy, máy bơm</t>
  </si>
  <si>
    <t>Hệ thống nhà kho -TT Kho Sóng Thần</t>
  </si>
  <si>
    <t>Hệ thống tổng đài tự động Panasonic</t>
  </si>
  <si>
    <t>Hệ thống Camera Weatherproof EZM35-P8</t>
  </si>
  <si>
    <t>Hệ thống cấp nước chữa cháy</t>
  </si>
  <si>
    <t>Hệ thống Camera quan sát</t>
  </si>
  <si>
    <t>Hệ thống báo cháy</t>
  </si>
  <si>
    <t xml:space="preserve">Hệ thống mạng, cáp, camera </t>
  </si>
  <si>
    <t>Hệ thống kiểm soát kho S.Thần</t>
  </si>
  <si>
    <t>Hệ thống báo động DX-I (Hệ thống B)</t>
  </si>
  <si>
    <t>Hệ thống báo động DX-I (Hệ thống A)</t>
  </si>
  <si>
    <t>Hệ thống Camera Quan sát kho Sóng Thần</t>
  </si>
  <si>
    <t>Hệ thống cửa từ</t>
  </si>
  <si>
    <t>Hệ thống mạng VP hp Đà Nẵng</t>
  </si>
  <si>
    <t>Hệ thống Camera quan sát kho An Phú</t>
  </si>
  <si>
    <t>Hệ thống cửa từ VP Etown</t>
  </si>
  <si>
    <t>Hệ thống kệ kho HP</t>
  </si>
  <si>
    <t>Hệ thống kệ kho Sóng Thần</t>
  </si>
  <si>
    <t>Hệ thống kệ kho An Phú</t>
  </si>
  <si>
    <t>Hệ thống chống sét kho S.Thần</t>
  </si>
  <si>
    <t>Hệ thống điện kho An Phú</t>
  </si>
  <si>
    <t>Bãi đậu Xe container</t>
  </si>
  <si>
    <t>Hệ thống Camera Quan sát bãi Xe cont.</t>
  </si>
  <si>
    <t>Máy photocopy FUJI XeROX DOCUCENTRE-VC4475</t>
  </si>
  <si>
    <t>Máy photocopy FUJI XeROX DOCUCENTRE-N4070</t>
  </si>
  <si>
    <t>Xe tải Mitsubishi Canter 1.9 tấn-51LD 5125</t>
  </si>
  <si>
    <t>Xe nâng điện Komatsu 1.5tấn-FB15RL-14</t>
  </si>
  <si>
    <t>Xe tải Isuzu 2 tấn NMR85H-BS:52LD-4851</t>
  </si>
  <si>
    <t>Xe tải Isuzu 2 tấn NMR85H-BS:52LD-4922</t>
  </si>
  <si>
    <t>Xe nâng điện SHINKO 8FBR18LWX, 1.8tan</t>
  </si>
  <si>
    <t>Xe tải kín Isuzu MMP85H-1.9tấn-BS: 50LD00322</t>
  </si>
  <si>
    <t>Xe nâng điện 6FBRE16C-Toyota 1,6tons</t>
  </si>
  <si>
    <t>Xe nâng điện Nichiyu 1,6ton: FBRF16-75B-900MSF</t>
  </si>
  <si>
    <t>Xe nâng điện Nichiyu 2ton: FBRF16-75-800MSF</t>
  </si>
  <si>
    <t>Xe tải thùng kín Isuzu MMP 85H-1,9tấn-50LD 00662</t>
  </si>
  <si>
    <t>Xe tải thùng kín Isuzu MMP 85H-1,9tấn-50LD 00663</t>
  </si>
  <si>
    <t>Xe tải thùng kín Isuzu MMP 85H-1,9tấn-50LD 00501</t>
  </si>
  <si>
    <t>Xe tải thùng kín Isuzu MMP 85H-1,9tấn-50LD 00484</t>
  </si>
  <si>
    <t>Xe tải thùng kín Isuzu MMP 85H-1,9tấn-50LD 00483</t>
  </si>
  <si>
    <t>Xe tải thùng kín Isuzu MMP 85H-1,9tấn-50LD 00485</t>
  </si>
  <si>
    <t>Xe nâng điện 1.6tấn Toyota chassis 6FBRE16-35606</t>
  </si>
  <si>
    <t>Xe nâng điện 2tấn Toyota chassis 7FB25-35606</t>
  </si>
  <si>
    <t>Xe nâng điện 2 tấn Sumitomo 8FB20PXII</t>
  </si>
  <si>
    <t>Xe tải Hino trắng 6.4tấn-BS: 29LD 00488</t>
  </si>
  <si>
    <t>Xe tải Hino trắng 6.4tấn-BS: 29LD 00489</t>
  </si>
  <si>
    <t>Bộ bàn ghế salon tiếp khách</t>
  </si>
  <si>
    <t>Máy chiếu  CANON-  LV-X2E</t>
  </si>
  <si>
    <t>Tổng đài và thiết bị mạng điện thoại</t>
  </si>
  <si>
    <t>Máy photocopy kỹ thuật số đa năng Xerox DC450I</t>
  </si>
  <si>
    <t>Thiết bị kết nối mạng nội bộ kho Mapletree-B.dương</t>
  </si>
  <si>
    <t>Máy chủ HP CQ DL38065 và Hệ thống mạng</t>
  </si>
  <si>
    <t>Máy photo kỹ thuật số Xerox II 4000</t>
  </si>
  <si>
    <t>Máy lạnh âm trần Daikin 3HP-Thailand</t>
  </si>
  <si>
    <t>Máy photocopy Xerox Docucentre II 3005</t>
  </si>
  <si>
    <t>Máy photocopy Xerox Docucentre II 2005</t>
  </si>
  <si>
    <t>Máy photocopy đa chức năng Fuji Xerox III3007</t>
  </si>
  <si>
    <t>Máy photocopy Xerox Docucentre III 3007</t>
  </si>
  <si>
    <t>Máy photo FUJI XeROX DocuCentre III3007</t>
  </si>
  <si>
    <t>Máy Photocopy IR2525 Canon</t>
  </si>
  <si>
    <t>Máy photocopy FUJI XeROX III3007</t>
  </si>
  <si>
    <t>Máy in HP LJ P4015N</t>
  </si>
  <si>
    <t>Máy photocopy đa chức năng MP3352SP</t>
  </si>
  <si>
    <t>Máy phát điện dùng cho Container - Model DP25LT</t>
  </si>
  <si>
    <t>Máy quét mã vạch MC 9090</t>
  </si>
  <si>
    <t>Máy chà rửa sàn liên hợp model: TT3450S</t>
  </si>
  <si>
    <t>Máy quét mã vạch MC9090</t>
  </si>
  <si>
    <t xml:space="preserve">Máy in mã vạch Internec MP4I </t>
  </si>
  <si>
    <t>Máy quét  mã vạch MC9090+phần mềm</t>
  </si>
  <si>
    <t>Máy quét mã vạch MC9090 GFOJBEGA2WR</t>
  </si>
  <si>
    <t>Máy in intermec PM4I, 203DPI</t>
  </si>
  <si>
    <t>Máy quét mã vạch-đế sạc</t>
  </si>
  <si>
    <t xml:space="preserve">Máy in mã vạch Intermec PM4i, </t>
  </si>
  <si>
    <t>Máy quét mã vạch MC9090-GFOHBGA2WR</t>
  </si>
  <si>
    <t>Máy quét mã vạch MC9090-GJOHBEGA2WR</t>
  </si>
  <si>
    <t>Máy in Intermec PB50, Pin, Adaptor…</t>
  </si>
  <si>
    <t>Máy cọ rửa sàn liên hợp Viper Fang 18C</t>
  </si>
  <si>
    <t>Máy chà sàn liên hợp CT198</t>
  </si>
  <si>
    <t>Phần mềm Window 2003- Máy chủ Compaq ML370</t>
  </si>
  <si>
    <t>Thiết bị Hệ thống mạng Cisco 1841+ lắp đặt</t>
  </si>
  <si>
    <t>Thiết bị mạng Sisco 1841</t>
  </si>
  <si>
    <t>Thiết bị mạng nội bộ AP5131</t>
  </si>
  <si>
    <t>Thiết bị mạng kho HP</t>
  </si>
  <si>
    <t>Thiết bị mạng Sisco 1841..Kho Sóng Thần</t>
  </si>
  <si>
    <t>Hệ thống Thiết bị Wifi kho An Phú</t>
  </si>
  <si>
    <t>Hệ thống Thiết bị mạng AS400</t>
  </si>
  <si>
    <t>Thiết bị xử lý độ ẩm kho VSIP</t>
  </si>
  <si>
    <t>Hệ thống Thiết bị mạng (26 bộ Access Point + 26 bộ Antenna)</t>
  </si>
  <si>
    <t>Tủ Thiết bị mạng Kho Shiseido (tủ lớn)</t>
  </si>
  <si>
    <t>Tủ Thiết bị mạng Kho Shiseido (tủ nhỏ)</t>
  </si>
  <si>
    <t>Hệ thống Thiết bị thu phát, tbị lưu, pin ...sd Máy quét &amp; phí lắp đặt</t>
  </si>
  <si>
    <t>Tủ Thiết bị mạng</t>
  </si>
  <si>
    <t>Hệ thống Thiết bị thu phát sóng vô tuyến AP7131</t>
  </si>
  <si>
    <t>Xe tải Isuzu 2.0 tấn thùng kín có Thiết bị nâng hạ-50LD03447</t>
  </si>
  <si>
    <t>Xe tải Isuzu 2.0 tấn thùng kín có Thiết bị nâng hạ-50LD03553</t>
  </si>
  <si>
    <t>Tổng đài điện thoại Panasonic+phần mềm</t>
  </si>
  <si>
    <t>Hệ thống Tổng đài điện thoại</t>
  </si>
  <si>
    <t>Hệ thống Tổng đài điện thoại &amp; phần mềm quản lý</t>
  </si>
  <si>
    <t>Bộ bàn ghế Sofa Landcaster (50% da) -68950113</t>
  </si>
  <si>
    <t>Bộ ghế Sofa Aves &amp; bàn trà kính</t>
  </si>
  <si>
    <t>Cửa từ VTAC-301,302 &amp; đầu đọc thẻ HID</t>
  </si>
  <si>
    <t>Sofa</t>
  </si>
  <si>
    <t>Lắp đặt nhà che bồn dầu</t>
  </si>
  <si>
    <t>Warehouse-VSIP</t>
  </si>
  <si>
    <t>Warehouse-HP</t>
  </si>
  <si>
    <t>Dong Nai Office</t>
  </si>
  <si>
    <t>QLDC708</t>
  </si>
  <si>
    <t>Pallet chống sóc</t>
  </si>
  <si>
    <t>QLDC705</t>
  </si>
  <si>
    <t>QLDC706</t>
  </si>
  <si>
    <t>Máy in mã vạch Intermec PM43203dpi</t>
  </si>
  <si>
    <t>QLDC707</t>
  </si>
  <si>
    <t>QLDC701A</t>
  </si>
  <si>
    <t>QLDC704A</t>
  </si>
  <si>
    <t>KDXT437</t>
  </si>
  <si>
    <t>Xe nâng điện TCM FRSB14-8</t>
  </si>
  <si>
    <t>Container Park-Song Than</t>
  </si>
  <si>
    <t>Warehouse-Song Than</t>
  </si>
  <si>
    <t>Tan Thuan Office</t>
  </si>
  <si>
    <t>KDXT439</t>
  </si>
  <si>
    <t>KDXT440</t>
  </si>
  <si>
    <t>KDXT441</t>
  </si>
  <si>
    <t>KDXT442</t>
  </si>
  <si>
    <t>KDXT443</t>
  </si>
  <si>
    <t>QLDC711</t>
  </si>
  <si>
    <t>Máy phát điện đã qua sử dụng AIRMAN 25KVA</t>
  </si>
  <si>
    <t>QLDC712</t>
  </si>
  <si>
    <t>Somi Romooc 3 cầu - BS : 50R 01328</t>
  </si>
  <si>
    <t>Somi Romooc 3 cầu - BS : 50R 01604</t>
  </si>
  <si>
    <t>Somi Romooc 3 cầu - BS : 50R 01676</t>
  </si>
  <si>
    <t>Somi Romooc 3 cầu - BS : 50R 01007</t>
  </si>
  <si>
    <t>Somi Romooc 3 cầu - BS : 50R 01323</t>
  </si>
  <si>
    <t>Container Thermoking lạnh 40' - NEVN 22012011</t>
  </si>
  <si>
    <t>Xe nâng tay 1000KG-QPK-Nhật</t>
  </si>
  <si>
    <t>Xe đầu kéo Isuzu EXZ51K (6X4) BS:50LD-05569</t>
  </si>
  <si>
    <t>Xe đầu kéo Isuzu EXZ51K (6X4) BS:50LD-05689</t>
  </si>
  <si>
    <t>Xe đầu kéo Isuzu EXZ51K (6X4) BS:50LD-05306</t>
  </si>
  <si>
    <t>Xe ISUZU (thùng lạnh) 1.4tấn-52LD-1918</t>
  </si>
  <si>
    <t>Xe tải (thùng lạnh) Isuzu Chassis 2 tấn:BS 52LD 3784</t>
  </si>
  <si>
    <t>Xe đầu kéo HOYUN-BS:51LD 5815</t>
  </si>
  <si>
    <t>Xe đầu kéo HOYUN-BS:51LD 5798</t>
  </si>
  <si>
    <t>Xe Xe đầu kéo Freightliner (cũ:2005) 1cầu-BS:50LD 00409</t>
  </si>
  <si>
    <t>Xe Xe đầu kéo Freightliner (cũ:2005) 1cầu-BS:50LD 00410</t>
  </si>
  <si>
    <t>Xe Xe đầu kéo Freightliner (cũ:2005) 1cầu-BS:50LD 00334</t>
  </si>
  <si>
    <t>Xe Xe đầu kéo Freightliner (cũû:2005) 1cầu-BS:50LD 00335</t>
  </si>
  <si>
    <t>Xe Xe đầu kéo Freightliner (cũ:2005) 1cầu-BS:50LD 00336</t>
  </si>
  <si>
    <t>Xe Xe đầu kéo Freightliner cũ :2006 1 cầu-BS:50LD00503</t>
  </si>
  <si>
    <t>Xe Xe đầu kéo Freightliner cũ :2006 1 cầu-BS:50LD00504</t>
  </si>
  <si>
    <t>Xe Xe đầu kéo Freightliner cũ :2006 1 cầu-BS:50LD00502</t>
  </si>
  <si>
    <t>Xe tải (thùng lạnh) ISUZU NKR55LR 1.6tấn- 52LD 1267</t>
  </si>
  <si>
    <t>Xe tải (thùng lạnh) ISUZU NKR55LR 1.7tấn- 52LD 1571</t>
  </si>
  <si>
    <t>Xe tải Isuzu 1.9 tấn+thùng kín : BS 52LD 3012</t>
  </si>
  <si>
    <t>Xe tải 1.25T KIA K2700II-BS:29LD 00466</t>
  </si>
  <si>
    <t>Xe tải 1.25T KIA K2700II-BS:29LD 00467</t>
  </si>
  <si>
    <t>Xe tải HINO 2T - BS:52LD5801</t>
  </si>
  <si>
    <t>Xe tải kín Isuzu MMP85H-1.9tấn - BS: 50LD00321</t>
  </si>
  <si>
    <t>Somi Romooc 40" Mỹ cũ-sàn thấp:52R 1071</t>
  </si>
  <si>
    <t>Somi Romooc 20" -52R-1079</t>
  </si>
  <si>
    <t>Somi Romooc 40feet 2 trục-BS:52R 1104</t>
  </si>
  <si>
    <t>Somi Romooc 40feet 2 trục-BS:52R 1102</t>
  </si>
  <si>
    <t>Somi Romooc 40feet 2 trục-BS:52R 1101</t>
  </si>
  <si>
    <t>Somi Romooc 40feet 2 trục-BS:52R 1100</t>
  </si>
  <si>
    <t>Somi Romooc 40feet 2 trục-BS:52R 1103</t>
  </si>
  <si>
    <t>Somi Romooc 40" loại 2 trục cổ cò:BS 52R 1194</t>
  </si>
  <si>
    <t>Somi Romooc 40" loại 2 trục cổ cò:BS 52R 1195</t>
  </si>
  <si>
    <t>Somi Romooc 40" loại 2 trục cổ cò:BS 52R 1196</t>
  </si>
  <si>
    <t>Somi Romooc 40" loại 2 trục cổ cò:BS 52R 1197</t>
  </si>
  <si>
    <t>Somi Romooc 40" loại 2 trục cổ cò:BS 52R 1198</t>
  </si>
  <si>
    <t>Somi Romooc 40" loại 2 trục cổ cò:BS 52R 1199</t>
  </si>
  <si>
    <t>Somi Romooc 40" loại 2 trục cổ cò:BS 52R 1200</t>
  </si>
  <si>
    <t>Somi Romooc Chien you 40"- BS: 52R-1371</t>
  </si>
  <si>
    <t>Somi Romooc 40 feet' 2truc 8 khóa Chien you :BS 52R 1567</t>
  </si>
  <si>
    <t>Somi Romooc 40 feet' 2truc 8 khóa Chien you :BS 52R 1565</t>
  </si>
  <si>
    <t>Somi Romooc 40 feet' 2truc 8 khóa Chien you :BS 52R 1558</t>
  </si>
  <si>
    <t>Somi Romooc 40 feet' 2truc 8 khóa Chien you :BS 52R 1568</t>
  </si>
  <si>
    <t>Somi Romooc 40 feet' 2truc 8 khóa Chien you :BS 52R 1555</t>
  </si>
  <si>
    <t>Somi Romooc 40 feet' 2truc 8 khóa Chien you :BS 52R 1557</t>
  </si>
  <si>
    <t>Somi Romooc 40 feet' 2truc 8 khóa Chien you :BS 52R 1556</t>
  </si>
  <si>
    <t>Somi Romooc 40 feet' 2truc 8 khóa Chien you :BS 52R 1566</t>
  </si>
  <si>
    <t>Somi Romooc 40 feet' 2truc 8 khóa Chien you :BS 52R 1564</t>
  </si>
  <si>
    <t>Somi Romooc 40 feet' 2truc 8 khóa Chien you :BS 52R 1562</t>
  </si>
  <si>
    <t>Somi Romooc 40 feet' 2truc 8 khóa Chien you :BS 52R 1563</t>
  </si>
  <si>
    <t>Somi Romooc 40 feet' 2truc 8 khóa Chien you :BS 52R 1559</t>
  </si>
  <si>
    <t>Somi Romooc 40 feet' 2truc 8 khóa Chien you :BS 52R 1561</t>
  </si>
  <si>
    <t>Somi Romooc 40 feet' 2truc 8 khóa Chien you :BS 52R 1560</t>
  </si>
  <si>
    <t>Somi Romooc 40 feet 2 trục 6 khóa Chienyou 52R 1645</t>
  </si>
  <si>
    <t>Somi Romooc 40 feet 2 trục 6 khóa Chienyou 52R 1643</t>
  </si>
  <si>
    <t>Somi Romooc 40 feet 2 trục 6 khóa Chienyou 52R 1647</t>
  </si>
  <si>
    <t>Somi Romooc 40 feet 2 trục 6 khóa Chienyou 52R 1646</t>
  </si>
  <si>
    <t>Somi Romooc 40 feet 2 trục 6 khóa Chienyou 52R 1644</t>
  </si>
  <si>
    <t>Somi Romooc 40" 2trục 8 khóa-Chien you-BS: 50R00009</t>
  </si>
  <si>
    <t>Somi Romooc 40" 2trục 8 khóa-Chien you-BS: 50R00010</t>
  </si>
  <si>
    <t>Somi Romooc 40" 2trục 8 khóa-Chien you-BS: 50R00011</t>
  </si>
  <si>
    <t>Somi Romooc 40" 2trục 8 khóa-Chien you-BS: 50R00012</t>
  </si>
  <si>
    <t>Somi Romooc 40" 2trục 8 khóa-Chien you-BS: 50R00013</t>
  </si>
  <si>
    <t>Somi Romooc 40" 2trục 8 khóa-Chien you-BS: 50R00014</t>
  </si>
  <si>
    <t>Somi Romooc 40" 2trục 8 khóa-Chien you-BS: 50R00015</t>
  </si>
  <si>
    <t>Somi Romooc 40" 2trục 8 khóa-Chien you-BS: 50R00016</t>
  </si>
  <si>
    <t>Somi Romooc 40" 2trục 8 khóa-Chien you-BS: 50R00017</t>
  </si>
  <si>
    <t>Somi Romooc 40" 2trục 8 khóa-Chien you-BS: 50R00018</t>
  </si>
  <si>
    <t>Somi Romooc 40" 2trục 8 khóa-Chien you-BS: 50R00019</t>
  </si>
  <si>
    <t>Somi Romooc 40" 2trục 8 khóa-Chien you-BS: 50R00020</t>
  </si>
  <si>
    <t>Somi Romooc 40" 2trục 8 khóa-Chien you-BS: 50R00021</t>
  </si>
  <si>
    <t>Somi Romooc 40" 2trục 8 khóa-Chien you-BS: 50R00022</t>
  </si>
  <si>
    <t>Somi Romooc 40" 2trục 8 khóa-Chien you-BS: 50R00023</t>
  </si>
  <si>
    <t>Somi Romooc Stick cũ: 1997,98-BS: 50R-00063</t>
  </si>
  <si>
    <t>Somi Romooc Stick cũ: 1997,98-BS: 50R-00066</t>
  </si>
  <si>
    <t>Somi Romooc Stick cũ: 1997,98-BS: 50R-00061</t>
  </si>
  <si>
    <t>Somi Romooc Stick cũ: 1997,98-BS: 50R-00060</t>
  </si>
  <si>
    <t>Somi Romooc Stick cũ: 1997,98-BS: 50R-00062</t>
  </si>
  <si>
    <t>Somi Romooc Stick cũ: 1997,98-BS: 50R-00057</t>
  </si>
  <si>
    <t>Somi Romooc Stick cũ: 1997,98-BS: 50R-00064</t>
  </si>
  <si>
    <t>Somi Romooc Stick cũ: 1997,98-BS: 50R-00058</t>
  </si>
  <si>
    <t>Somi Romooc Stick cũ: 1997,98-BS: 50R-00059</t>
  </si>
  <si>
    <t>Somi Romooc Stick cũ: 1997,98-BS: 50R-00065</t>
  </si>
  <si>
    <t>Somi Romooc Monon SX 1999-BS:50R 00079</t>
  </si>
  <si>
    <t>Somi Romooc Monon SX 1999-BS:50R 00080</t>
  </si>
  <si>
    <t>Somi Romooc Stoughton, Strick SX 1997BS:50R00111</t>
  </si>
  <si>
    <t>Somi Romooc Stoughton, Strick SX 1997BS:50R00112</t>
  </si>
  <si>
    <t>Somi Romooc Stoughton, Strick SX 1997BS:50R00113</t>
  </si>
  <si>
    <t>Somi Romooc Stoughton, Strick SX 1997BS:50R00115</t>
  </si>
  <si>
    <t>Somi Romooc Stoughton, Strick SX 1997BS:50R00116</t>
  </si>
  <si>
    <t>Somi Romooc Stoughton, Strick SX 1997BS:50R00118</t>
  </si>
  <si>
    <t>Somi Romooc Stoughton, Strick SX 1997BS:50R00119</t>
  </si>
  <si>
    <t>Somi Romooc Stoughton, Strick SX 1997BS:50R00121</t>
  </si>
  <si>
    <t>Somi Romooc Stoughton, Strick SX 1997BS:50R00122</t>
  </si>
  <si>
    <t>Somi Romooc Stoughton, Strick SX 1997BS:50R00127</t>
  </si>
  <si>
    <t>Somi Romooc Stoughton, Strick SX 1997BS:50R00128</t>
  </si>
  <si>
    <t>Somi Romooc Stoughton, Strick SX 1997BS:50R00129</t>
  </si>
  <si>
    <t>Somi Romooc Stoughton, Strick SX 1997BS:50R00130</t>
  </si>
  <si>
    <t>Somi Romooc Stoughton, Strick SX 1997BS:50R00131</t>
  </si>
  <si>
    <t>Somi Romooc 40feet 2trục 8 khóa YSC436-50R00220</t>
  </si>
  <si>
    <t>Somi Romooc 40feet 2trục 8 khóa YSC436-50R00221</t>
  </si>
  <si>
    <t>Somi Romooc 40feet 2trục 8 khóa YSC436-50R00222</t>
  </si>
  <si>
    <t>Somi Romooc 40feet 2trục 8 khóa YSC436-50R00223</t>
  </si>
  <si>
    <t>Somi Romooc 40feet 2trục 8 khóa YSC436-50R00224</t>
  </si>
  <si>
    <t>Somi Romooc 40feet 2trục 8 khóa YSC436-50R00225</t>
  </si>
  <si>
    <t>Somi Romooc 40feet 2trục 8 khóa YSC436-50R00226</t>
  </si>
  <si>
    <t>Somi Romooc 40feet 2trục 8 khóa YSC436-50R00228</t>
  </si>
  <si>
    <t>Somi Romooc 40feet 2trục sàn thép CYAWA 97-50R00227</t>
  </si>
  <si>
    <t>Somi Romooc 40feet 2trục sàn thép CYAWA 97-50R00229</t>
  </si>
  <si>
    <t>Somi Romooc 40feet 2trục 8 khóa YSC436: 50R 00378</t>
  </si>
  <si>
    <t>Somi Romooc 40feet 2trục 8 khóa YSC436: 50R 00371</t>
  </si>
  <si>
    <t>Somi Romooc 40feet 2trục 8 khóa YSC436: 50R 00305</t>
  </si>
  <si>
    <t>Somi Romooc 40feet 2trục 8 khóa YSC436: 50R 00351</t>
  </si>
  <si>
    <t>Somi Romooc 40feet 2trục 8 khóa YSC436: 50R 00528</t>
  </si>
  <si>
    <t>Somi Romooc 40feet 2trục 8 khóa YSC436: 50R 00363</t>
  </si>
  <si>
    <t>Somi Romooc lùn KRNG Vietnam 2002: 52R 00346</t>
  </si>
  <si>
    <t>Somi Romooc 40" loại 2 trục 8 khóa:BS 52R 1188</t>
  </si>
  <si>
    <t>Xe ô tô Toyota Hiace 16 chỗ -52LD 2478</t>
  </si>
  <si>
    <t>Xe ô tô Toyota Innova V màu bạc BS:52LD 00759</t>
  </si>
  <si>
    <t>Xe ô tô Toyota Innova G-bạc:50LD01481</t>
  </si>
  <si>
    <t>Xe ô tô Toyota Innova G - bạc 50LD-02827</t>
  </si>
  <si>
    <t>Xe ô tô Toyota Innova G - bạc 50LD-04267</t>
  </si>
  <si>
    <t>Xe ô tô Toyota Innova G-Naâu vàng-BS: 29LD 00528</t>
  </si>
  <si>
    <t>Xe ô tô Toyota Innova V màu bạc-BS 52LD 3889</t>
  </si>
  <si>
    <t>Xe ô tô Ford Ranger 2AW - 29LD-2256 =&gt; 29LD-01641</t>
  </si>
  <si>
    <t>KH tăng, giảm do thay đổi khấu hao tháng trước</t>
  </si>
  <si>
    <t>Tan Binh Office - Truck</t>
  </si>
  <si>
    <t>KDXT444</t>
  </si>
  <si>
    <t>Xe đầu kéo Hino BS:29LD 03415</t>
  </si>
  <si>
    <t>KDXT445</t>
  </si>
  <si>
    <t>KDXT446</t>
  </si>
  <si>
    <t>KDXT447</t>
  </si>
  <si>
    <t>KDXT448</t>
  </si>
  <si>
    <t>Xe đầu kéo Hino BS:29LD 03442</t>
  </si>
  <si>
    <t>Xe đầu kéo Hino BS:29LD 03444</t>
  </si>
  <si>
    <t>Xe đầu kéo Hino BS:29LD 03394</t>
  </si>
  <si>
    <t>Xe đầu kéo Hino BS:29LD 03319</t>
  </si>
  <si>
    <t>QLDC718</t>
  </si>
  <si>
    <t>QLDC719</t>
  </si>
  <si>
    <t>Máy photocopy RICOH MP 3054SP</t>
  </si>
  <si>
    <t>Tan Binh Office</t>
  </si>
  <si>
    <t>QLDC779</t>
  </si>
  <si>
    <t>QLDC780</t>
  </si>
  <si>
    <t>QLDC781</t>
  </si>
  <si>
    <t>QLDC782</t>
  </si>
  <si>
    <t>QLDC783</t>
  </si>
  <si>
    <t>QLDC784</t>
  </si>
  <si>
    <t>QLDC785</t>
  </si>
  <si>
    <t>QLDC786</t>
  </si>
  <si>
    <t>QLDC787</t>
  </si>
  <si>
    <t>QLDC788</t>
  </si>
  <si>
    <t>QLDC789</t>
  </si>
  <si>
    <t>QLDC790</t>
  </si>
  <si>
    <t>QLDC791</t>
  </si>
  <si>
    <t>QLDC792</t>
  </si>
  <si>
    <t>QLDC793</t>
  </si>
  <si>
    <t>QLDC794</t>
  </si>
  <si>
    <t>QLDC795</t>
  </si>
  <si>
    <t>QLDC796</t>
  </si>
  <si>
    <t>QLDC797</t>
  </si>
  <si>
    <t>QLDC798</t>
  </si>
  <si>
    <t>QLDC799</t>
  </si>
  <si>
    <t>QLDC800</t>
  </si>
  <si>
    <t>QLDC801</t>
  </si>
  <si>
    <t>QLDC802</t>
  </si>
  <si>
    <t>QLDC803</t>
  </si>
  <si>
    <t>QLDC804</t>
  </si>
  <si>
    <t>QLDC805</t>
  </si>
  <si>
    <t>QLDC806</t>
  </si>
  <si>
    <t>QLDC807</t>
  </si>
  <si>
    <t>QLDC808</t>
  </si>
  <si>
    <t>QLDC809</t>
  </si>
  <si>
    <t>QLDC810</t>
  </si>
  <si>
    <t>QLDC811</t>
  </si>
  <si>
    <t>QLDC812</t>
  </si>
  <si>
    <t>QLDC813</t>
  </si>
  <si>
    <t>QLDC814</t>
  </si>
  <si>
    <t>QLDC815</t>
  </si>
  <si>
    <t>QLDC816</t>
  </si>
  <si>
    <t>QLDC817</t>
  </si>
  <si>
    <t>QLDC818</t>
  </si>
  <si>
    <t>QLDC819</t>
  </si>
  <si>
    <t>QLDC820</t>
  </si>
  <si>
    <t>QLDC821</t>
  </si>
  <si>
    <t>QLDC822</t>
  </si>
  <si>
    <t>QLDC823</t>
  </si>
  <si>
    <t>QLDC824</t>
  </si>
  <si>
    <t>QLDC825</t>
  </si>
  <si>
    <t>QLDC826</t>
  </si>
  <si>
    <t>QLDC827</t>
  </si>
  <si>
    <t>QLDC828</t>
  </si>
  <si>
    <t>QLDC829</t>
  </si>
  <si>
    <t>QLDC830</t>
  </si>
  <si>
    <t>QLDC831</t>
  </si>
  <si>
    <t>QLDC832</t>
  </si>
  <si>
    <t>QLDC833</t>
  </si>
  <si>
    <t>QLDC834</t>
  </si>
  <si>
    <t>QLDC835</t>
  </si>
  <si>
    <t>QLDC836</t>
  </si>
  <si>
    <t>QLDC837</t>
  </si>
  <si>
    <t>QLDC838</t>
  </si>
  <si>
    <t>QLDC839</t>
  </si>
  <si>
    <t>QLDC840</t>
  </si>
  <si>
    <t>QLDC841</t>
  </si>
  <si>
    <t>QLDC842</t>
  </si>
  <si>
    <t>QLDC843</t>
  </si>
  <si>
    <t>QLDC844</t>
  </si>
  <si>
    <t>QLDC845</t>
  </si>
  <si>
    <t>QLDC846</t>
  </si>
  <si>
    <t>QLDC847</t>
  </si>
  <si>
    <t>QLDC848</t>
  </si>
  <si>
    <t>QLDC849</t>
  </si>
  <si>
    <t>Thiết bị định vị GPS SRVN DigitachoN</t>
  </si>
  <si>
    <t>Hệ thống thiết bị thu phát, lưu pin, sd máy quét =&gt; Tăng nguyên giá : Thiết bị thu phát sóng và chuyển mạch - Mở rộng hệ thống wifi.</t>
  </si>
  <si>
    <t>Shiseido factory</t>
  </si>
  <si>
    <t>chuyển CCDC &amp; Phân bổ chi phí từ T7/2013 -&gt; T6/2014 =&gt; giảm Nguyên giá &amp; Hao mòn lũy kế T/S 60T-79267  31/7/2013</t>
  </si>
  <si>
    <t>=&gt; Khi thanh lý : làm biên bản thanh lý, không hạch toán tăng/giảm Nguyên giá &amp; Hao mòn</t>
  </si>
  <si>
    <t>QLDC852</t>
  </si>
  <si>
    <t>Thang tiền chế</t>
  </si>
  <si>
    <t>QLDC853</t>
  </si>
  <si>
    <t>Hệ thống mạng, cửa từ</t>
  </si>
  <si>
    <t>Nhà kho dầu dự trữ</t>
  </si>
  <si>
    <t>NCKT13</t>
  </si>
  <si>
    <t>Xe đầu kéo HINO - BS : 29LD-02767</t>
  </si>
  <si>
    <t>Xe đầu kéo HINO - BS : 29LD-02734</t>
  </si>
  <si>
    <t>Xe đầu kéo HINO - BS : 29LD-02669</t>
  </si>
  <si>
    <t>Xe đầu kéo HINO - BS : 50LD-03927</t>
  </si>
  <si>
    <t>Xe đầu kéo HINO - BS : 50LD-04807</t>
  </si>
  <si>
    <t>Máy in mã vạch Intermec PM43 203dpi</t>
  </si>
  <si>
    <t>QLDC775 -&gt; QLDC849</t>
  </si>
  <si>
    <t>QLDC858</t>
  </si>
  <si>
    <t>Hệ thống Camera,dây cáp</t>
  </si>
  <si>
    <t>Warehouse-Thuan An</t>
  </si>
  <si>
    <t>KDXT450</t>
  </si>
  <si>
    <t>QLDC859</t>
  </si>
  <si>
    <t>Hệ thống đèn</t>
  </si>
  <si>
    <t>QLDC860</t>
  </si>
  <si>
    <t>QLDC861</t>
  </si>
  <si>
    <t>QLDC862</t>
  </si>
  <si>
    <t>NGUYỄN QUANG QUÝ</t>
  </si>
  <si>
    <t>Xe tải Isuzu 5.0 tấn thùng kín có mui-50LD03270</t>
  </si>
  <si>
    <t>QLDC870</t>
  </si>
  <si>
    <t>Thiết bị giám sát hành trình (Xe Toyota van 50LD-1343)</t>
  </si>
  <si>
    <t>QLDC871</t>
  </si>
  <si>
    <t>Thiết bị giám sát hành trình (Xe Toyota van 50LD-6353)</t>
  </si>
  <si>
    <t>QLDC872</t>
  </si>
  <si>
    <t>QLDC873</t>
  </si>
  <si>
    <t>Thiết bị giám sát hành trình (Xe Hyundai van 50LD06422)</t>
  </si>
  <si>
    <t>QLDC874</t>
  </si>
  <si>
    <t>Thiết bị giám sát hành trình (Xe Toyota van 50LD-1427)</t>
  </si>
  <si>
    <t>QLDC875</t>
  </si>
  <si>
    <t>Thiết bị giám sát hành trình (Xe tải Isuzu 15t 50LD-05765)</t>
  </si>
  <si>
    <t>QLDC876</t>
  </si>
  <si>
    <t>Thiết bị giám sát hành trình (Xe tải Isuzu 15t 50LD-05770)</t>
  </si>
  <si>
    <t>Projector</t>
  </si>
  <si>
    <t>Software</t>
  </si>
  <si>
    <t>Jack</t>
  </si>
  <si>
    <t>Container cũ 40HC- Số vỏ TTLU 6244463 (NEVN 0008)</t>
  </si>
  <si>
    <t>Xe ô tô Isuzu HI-LANDER 7 chỗ-51LD-8905</t>
  </si>
  <si>
    <t>Xe ISUZU DMAX 5 chỗ - 52LD-1971</t>
  </si>
  <si>
    <t>Xe ô tô Toyota Innova 50LD 05289</t>
  </si>
  <si>
    <t>Xe tải HINO 5T - BS:52LD5928</t>
  </si>
  <si>
    <t>Xe tải Hino 10T-FG-1JPUB: 51LD 5428</t>
  </si>
  <si>
    <t>Phần mềm quản lý nhân sự, tiền lương ANSI</t>
  </si>
  <si>
    <t>Hệ thống phòng cháy chữa cháy kho AMATA</t>
  </si>
  <si>
    <t>Xe Ford transit 16 chỗ 50LD 04693</t>
  </si>
  <si>
    <t>Thiết bị giám sát hành trình (Xe Ford 50LD-04693)</t>
  </si>
  <si>
    <t>NCKT14</t>
  </si>
  <si>
    <t>Hệ thống phòng cháy chữa cháy kho THUẬN AN</t>
  </si>
  <si>
    <t>Xe tải Hino trắng 15tấn-BS: 29LD 00475</t>
  </si>
  <si>
    <t>Ocean export</t>
  </si>
  <si>
    <t>Máy đọc mã vạch MC92N0</t>
  </si>
  <si>
    <t>KDXT458</t>
  </si>
  <si>
    <t>Xe đầu kéo ISUZU GVR34U-2015 (BS:50LD-077.18)</t>
  </si>
  <si>
    <t>Xe đầu kéo ISUZU GVR34U-2014 (BS:50LD-076.62)</t>
  </si>
  <si>
    <t>KDXT459</t>
  </si>
  <si>
    <t>Name,specifications,model number of fixed assets</t>
  </si>
  <si>
    <t>Bộ phận quản lý
(Section)</t>
  </si>
  <si>
    <t>Bộ lưu trữ Camera QNAP</t>
  </si>
  <si>
    <t>QLDC889</t>
  </si>
  <si>
    <t>QLDC890</t>
  </si>
  <si>
    <t>Máy in thẻ nhựa SD160</t>
  </si>
  <si>
    <t>QLDC891</t>
  </si>
  <si>
    <t>QLDC892</t>
  </si>
  <si>
    <t>Hệ thống quạt thông gió kho An Phú</t>
  </si>
  <si>
    <t>QLDC893</t>
  </si>
  <si>
    <t>Hệ thống camera</t>
  </si>
  <si>
    <t>KDXT468</t>
  </si>
  <si>
    <t>KDXT469</t>
  </si>
  <si>
    <t>Xe nâng NICHIYU RFTL12A-80</t>
  </si>
  <si>
    <t>QLDC894</t>
  </si>
  <si>
    <t>Thanh lý T12/2016</t>
  </si>
  <si>
    <t>KDXT475</t>
  </si>
  <si>
    <t>Xe đầu kéo ISUZU EX51 (BS:50LD-083.29)</t>
  </si>
  <si>
    <t>QLDC899</t>
  </si>
  <si>
    <t>điều chỉnh làm tròn số</t>
  </si>
  <si>
    <t>KH T12/2016 =</t>
  </si>
  <si>
    <t>KH T1/2017</t>
  </si>
  <si>
    <t>điều chỉnh KH trên giá trị còn lại 10 tháng năm 2017</t>
  </si>
  <si>
    <t>Thanh lý T1/2017 D/O No. 1000000457  5/1/2017</t>
  </si>
  <si>
    <t>KDXT476</t>
  </si>
  <si>
    <t>QLDC900</t>
  </si>
  <si>
    <t>QLDC901</t>
  </si>
  <si>
    <t>Xe nâng TOYOTA 2.5T 7FB25-60060</t>
  </si>
  <si>
    <t>QLDC902</t>
  </si>
  <si>
    <t>QLDC903</t>
  </si>
  <si>
    <t>QLDC904</t>
  </si>
  <si>
    <t>QLDC905</t>
  </si>
  <si>
    <t>QLDC906</t>
  </si>
  <si>
    <t>QLDC907</t>
  </si>
  <si>
    <t>Cửa cuốn giữa 2 nhà kho (SH Door)</t>
  </si>
  <si>
    <t>Xe nâng dầu tay Komatsu FD25-11-2.5tấn (cũ)</t>
  </si>
  <si>
    <t>Xe nâng xăng Komatsu 2.5tấn-FG25T-16</t>
  </si>
  <si>
    <t>Xe nâng điện Nichiyu 2ton: FB20BN-72C-470MSF</t>
  </si>
  <si>
    <t>Xe nâng xăng 2.5 tấn Hyster H2.5TX</t>
  </si>
  <si>
    <t>Phân tích chênh lệch KHCB TSCĐ Tháng 2/2017</t>
  </si>
  <si>
    <t>KH tăng, giảm T2/2017</t>
  </si>
  <si>
    <t>T1/2016</t>
  </si>
  <si>
    <t>T2/2017</t>
  </si>
  <si>
    <t>Phân tích chênh lệch KHCB TSCĐ Tháng 1/2017</t>
  </si>
  <si>
    <t>KH tăng, giảm T1/2017</t>
  </si>
  <si>
    <t>T12/2016</t>
  </si>
  <si>
    <t>T1/2017</t>
  </si>
  <si>
    <t>Xe tải HINO 10T có cần cẩu nâng người làm việc trên cao  (Crane truck) FL8JTSL-TL, 50LD-03440</t>
  </si>
  <si>
    <t>T11/2016 chưa trích KH, T12 trích 2 tháng</t>
  </si>
  <si>
    <t>KH T1/2017 =</t>
  </si>
  <si>
    <t>KH T2/2017</t>
  </si>
  <si>
    <t xml:space="preserve">Nhà kho dầu dự trữ (tăng nguyên giá 5% còn lại, KH theo thời còn lại, bắt đầu KH từ T12/2016 - đến T11/2020 còn 47 tháng) </t>
  </si>
  <si>
    <t>&lt;= cập nhật số này</t>
  </si>
  <si>
    <t>Chief Accountant</t>
  </si>
  <si>
    <t>TRẦN THỊ MINH PHƯƠNG</t>
  </si>
  <si>
    <t>NCKT15</t>
  </si>
  <si>
    <t>Hệ thống kho lạnh</t>
  </si>
  <si>
    <t>QLDC908</t>
  </si>
  <si>
    <t>KDXT477</t>
  </si>
  <si>
    <t>KDXT478</t>
  </si>
  <si>
    <t>KDXT479</t>
  </si>
  <si>
    <t>KDXT480</t>
  </si>
  <si>
    <t>KDXT481</t>
  </si>
  <si>
    <t>Xe tải thùng kín ISUZU QKR55H 2 tấn - BS:50LD 085.12</t>
  </si>
  <si>
    <t>Xe tải thùng kín ISUZU QKR55H 2 tấn - BS:50LD 088.85</t>
  </si>
  <si>
    <t>Xe tải thùng kín ISUZU QKR55H 2 tấn - BS:50LD 088.46</t>
  </si>
  <si>
    <t>Xe tải thùng kín ISUZU QKR55H 2 tấn - BS:50LD 088.48</t>
  </si>
  <si>
    <t>Phân tích chênh lệch KHCB TSCĐ Tháng 3/2017</t>
  </si>
  <si>
    <t>KH tăng, giảm T3/2017</t>
  </si>
  <si>
    <t>T2/2016</t>
  </si>
  <si>
    <t>T3/2017</t>
  </si>
  <si>
    <t>KH T2/2017 =</t>
  </si>
  <si>
    <t>KH T3/2017</t>
  </si>
  <si>
    <t>Xe tải thùng kín ISUZU QKR55H 2 tấn - BS:50LD 088.05</t>
  </si>
  <si>
    <r>
      <t xml:space="preserve">Phân tích chênh lệch KHCB TSCĐ Tháng </t>
    </r>
    <r>
      <rPr>
        <b/>
        <sz val="16"/>
        <color rgb="FF3333FF"/>
        <rFont val="Arial"/>
        <family val="2"/>
      </rPr>
      <t>4/2017</t>
    </r>
  </si>
  <si>
    <t>KH tăng, giảm T4/2017</t>
  </si>
  <si>
    <t>T3/2016</t>
  </si>
  <si>
    <t>T4/2017</t>
  </si>
  <si>
    <t>KH T3/2017 =</t>
  </si>
  <si>
    <t>KH T4/2017</t>
  </si>
  <si>
    <t>KDXT482</t>
  </si>
  <si>
    <t>Xe nâng điện SUMITOMO 1.5T 8FB15PXIII, B1L-00645</t>
  </si>
  <si>
    <t>QLDC909</t>
  </si>
  <si>
    <t>Thiết bị giám sát hành trình (Xe đầu kéo ISUZU EX51K (BS:50LD-081.71)</t>
  </si>
  <si>
    <t>Thiết bị giám sát hành trình (Xe đầu kéo ISUZU EX51K (BS:50LD-081.81)</t>
  </si>
  <si>
    <t>Thiết bị giám sát hành trình (Xe đầu kéo ISUZU EX51K (BS:50LD-080.55)</t>
  </si>
  <si>
    <t>Thiết bị giám sát hành trình (Xe đầu kéo ISUZU EX51K (BS:50LD-079.54)</t>
  </si>
  <si>
    <t>Thiết bị giám sát hành trình (Xe tải ISUZU QKR55F/KCV.TK (BS:29LD-058.14)</t>
  </si>
  <si>
    <t>Thiết bị giám sát hành trình (Xe tải ISUZU QKR55F/KCV.TK (BS:29LD-057.13)</t>
  </si>
  <si>
    <t>Thiết bị giám sát hành trình (Xe tải ISUZU QKR55F/KCV.TK (BS:29LD-058.00)</t>
  </si>
  <si>
    <t>Thiết bị giám sát hành trình (Xe tải ISUZU QKR55F/KCV.TK (BS:29LD-058.43)</t>
  </si>
  <si>
    <t>QLDC910</t>
  </si>
  <si>
    <t>QLDC911</t>
  </si>
  <si>
    <t>QLDC912</t>
  </si>
  <si>
    <t>QLDC913</t>
  </si>
  <si>
    <t>QLDC914</t>
  </si>
  <si>
    <t>QLDC915</t>
  </si>
  <si>
    <t>QLDC916</t>
  </si>
  <si>
    <t>Thanh lý</t>
  </si>
  <si>
    <t>Hết KH</t>
  </si>
  <si>
    <t>QLDC917</t>
  </si>
  <si>
    <r>
      <t>Phân tích chênh lệch KHCB TSCĐ Tháng 5</t>
    </r>
    <r>
      <rPr>
        <b/>
        <sz val="16"/>
        <color rgb="FF3333FF"/>
        <rFont val="Arial"/>
        <family val="2"/>
      </rPr>
      <t>/2017</t>
    </r>
  </si>
  <si>
    <t>KH tăng, giảm T5/2017</t>
  </si>
  <si>
    <t>T4/2016</t>
  </si>
  <si>
    <t>T5/2017</t>
  </si>
  <si>
    <t>KH T4/2017 =</t>
  </si>
  <si>
    <t>KH T5/2017</t>
  </si>
  <si>
    <t>QLDC918</t>
  </si>
  <si>
    <t>KDXT483</t>
  </si>
  <si>
    <t>Xe tải đông lạnh ISUZU NMR85H-Số khung : RLENMR85H*7- BS:50LD09166</t>
  </si>
  <si>
    <t>Thanh lý T5</t>
  </si>
  <si>
    <r>
      <t>Phân tích chênh lệch KHCB TSCĐ Tháng 6</t>
    </r>
    <r>
      <rPr>
        <b/>
        <sz val="16"/>
        <color rgb="FF3333FF"/>
        <rFont val="Arial"/>
        <family val="2"/>
      </rPr>
      <t>/2017</t>
    </r>
  </si>
  <si>
    <t>KH tăng, giảm T6/2017</t>
  </si>
  <si>
    <t>T5/2016</t>
  </si>
  <si>
    <t>T6/2017</t>
  </si>
  <si>
    <t>KH T5/2017 =</t>
  </si>
  <si>
    <t>KH T6/2017</t>
  </si>
  <si>
    <t>KDXT488</t>
  </si>
  <si>
    <t>KDXT484</t>
  </si>
  <si>
    <t>Xải tải HINO 5T 29LD 055.73</t>
  </si>
  <si>
    <t>KDXT485</t>
  </si>
  <si>
    <t>Xải tải HINO 5T 29LD 060.53</t>
  </si>
  <si>
    <t>KDXT486</t>
  </si>
  <si>
    <t>Xải tải HINO 5T 29LD 057.01</t>
  </si>
  <si>
    <t>KDXT487</t>
  </si>
  <si>
    <t>Xải tải HINO 5T 29LD 060.87</t>
  </si>
  <si>
    <t>Xải tải HINO 15T 29LD 060.21</t>
  </si>
  <si>
    <r>
      <t>Phân tích chênh lệch KHCB TSCĐ Tháng</t>
    </r>
    <r>
      <rPr>
        <b/>
        <sz val="16"/>
        <color rgb="FF3333FF"/>
        <rFont val="Arial"/>
        <family val="2"/>
      </rPr>
      <t xml:space="preserve"> 7/2017</t>
    </r>
  </si>
  <si>
    <t>KH tăng, giảm T7/2017</t>
  </si>
  <si>
    <t>T6/2016</t>
  </si>
  <si>
    <t>T7/2017</t>
  </si>
  <si>
    <t>KH T6/2017 =</t>
  </si>
  <si>
    <t>KH T7/2017</t>
  </si>
  <si>
    <t>QLDC919</t>
  </si>
  <si>
    <t>QLDC920</t>
  </si>
  <si>
    <t>QLDC921</t>
  </si>
  <si>
    <r>
      <t>Phân tích chênh lệch KHCB TSCĐ Tháng</t>
    </r>
    <r>
      <rPr>
        <b/>
        <sz val="16"/>
        <color rgb="FF3333FF"/>
        <rFont val="Arial"/>
        <family val="2"/>
      </rPr>
      <t xml:space="preserve"> 8/2017</t>
    </r>
  </si>
  <si>
    <t>KH tăng, giảm T8/2017</t>
  </si>
  <si>
    <t>T7/2016</t>
  </si>
  <si>
    <t>T8/2017</t>
  </si>
  <si>
    <t>KH T7/2017 =</t>
  </si>
  <si>
    <t>KH T8/2017</t>
  </si>
  <si>
    <r>
      <t>Phân tích chênh lệch KHCB TSCĐ Tháng</t>
    </r>
    <r>
      <rPr>
        <b/>
        <sz val="16"/>
        <color rgb="FF3333FF"/>
        <rFont val="Arial"/>
        <family val="2"/>
      </rPr>
      <t xml:space="preserve"> 9/2017</t>
    </r>
  </si>
  <si>
    <t>KH tăng, giảm T9/2017</t>
  </si>
  <si>
    <t>T8/2016</t>
  </si>
  <si>
    <t>T9/2017</t>
  </si>
  <si>
    <t>KH T8/2017 =</t>
  </si>
  <si>
    <t>KH T9/2017</t>
  </si>
  <si>
    <t>Xe tải đông lạnh ISUZU NMR85H 2 tấn - BS:50LD09166</t>
  </si>
  <si>
    <t>Thanh lý T9</t>
  </si>
  <si>
    <r>
      <t>Phân tích chênh lệch KHCB TSCĐ Tháng</t>
    </r>
    <r>
      <rPr>
        <b/>
        <sz val="16"/>
        <color rgb="FF3333FF"/>
        <rFont val="Arial"/>
        <family val="2"/>
      </rPr>
      <t xml:space="preserve"> 10/2017</t>
    </r>
  </si>
  <si>
    <t>T9/2016</t>
  </si>
  <si>
    <t>T10/2017</t>
  </si>
  <si>
    <t>KH T9/2017 =</t>
  </si>
  <si>
    <t>KH T10/2017</t>
  </si>
  <si>
    <t>Máy đọc mã vạch MC9190,Pin sạc &amp; đế sạc</t>
  </si>
  <si>
    <t>Thiết bị định vị GPS SRVN DigitachoN tại TP.HCM</t>
  </si>
  <si>
    <t>Xe nâng tay 3 tấn OPK, Model : CP-30S-107</t>
  </si>
  <si>
    <t>Đội rùa sắt 5 tấn MASADA, Model : MUW-5S</t>
  </si>
  <si>
    <t>Khung nâng H250x250x4700</t>
  </si>
  <si>
    <t>QLDC922</t>
  </si>
  <si>
    <t>Máy chà sàn liên hợp Euromac-ERM E50</t>
  </si>
  <si>
    <t>QLDC923</t>
  </si>
  <si>
    <t>Hệ thống kệ selective kho Đình Vũ</t>
  </si>
  <si>
    <t>KDXT489</t>
  </si>
  <si>
    <t>KDXT490</t>
  </si>
  <si>
    <t>KDXT491</t>
  </si>
  <si>
    <t>Xe nâng NICHIYU RFTL12A-B80C</t>
  </si>
  <si>
    <t>KH tăng, giảm T10/2017</t>
  </si>
  <si>
    <t>Xe nâng điện Nichiyu-FB20BN-72C-470MSF</t>
  </si>
  <si>
    <t>Hệ thống camera Phòng bảo vệ</t>
  </si>
  <si>
    <t>Xe tải Hyundai 2T (Truck) BS:50LD06422</t>
  </si>
  <si>
    <t>KDXC340</t>
  </si>
  <si>
    <t>KDXT492</t>
  </si>
  <si>
    <t>Xe tải ISUZU QKR55F 1T-BS:50LD09934</t>
  </si>
  <si>
    <t>KDXT493</t>
  </si>
  <si>
    <t>KDXT494</t>
  </si>
  <si>
    <t>KDXT495</t>
  </si>
  <si>
    <t>Xe tải ISUZU QKR55H 2T-BS:50LD09982</t>
  </si>
  <si>
    <t>Xe tải ISUZU QKR55H 2T-BS:50LD00905</t>
  </si>
  <si>
    <t>Xe tải ISUZU QKR55H 2T-BS:50LD09887</t>
  </si>
  <si>
    <t>QLDC926</t>
  </si>
  <si>
    <t>Máy photo trắng đen MP 2555SP</t>
  </si>
  <si>
    <t>Deputy General Director</t>
  </si>
  <si>
    <t>Máy photocopy FUJI XEROX DC-V 3065</t>
  </si>
  <si>
    <t>QLDC934</t>
  </si>
  <si>
    <t>Handlift</t>
  </si>
  <si>
    <t>KDXT503</t>
  </si>
  <si>
    <t>KDXT504</t>
  </si>
  <si>
    <t>Xe nâng Nichiyu RFTL12A-B80C-850MZ, 922E-00403</t>
  </si>
  <si>
    <t>Xe nâng Nichiyu RFTL12A-B80C-850MZ, 922E-00404</t>
  </si>
  <si>
    <t>Máy in mã vạch Honeywell PM43A11000000201</t>
  </si>
  <si>
    <t>QLDC937</t>
  </si>
  <si>
    <t>Admin</t>
  </si>
  <si>
    <t>Accounting</t>
  </si>
  <si>
    <t>Que Vo Office</t>
  </si>
  <si>
    <t>Thiết bị lưu điện server SUA 2200RMI2U ((UPS 2200 SUA))</t>
  </si>
  <si>
    <t>Etown office</t>
  </si>
  <si>
    <t>Airport team</t>
  </si>
  <si>
    <t>Người sử dụng
(User)</t>
  </si>
  <si>
    <t>VSIP1 Office</t>
  </si>
  <si>
    <t>Shiseido Factory</t>
  </si>
  <si>
    <t>Hai Phong Office</t>
  </si>
  <si>
    <t>Thang Long Office</t>
  </si>
  <si>
    <t>Hung Yen Office</t>
  </si>
  <si>
    <t>Ha Noi Office</t>
  </si>
  <si>
    <t>Warehouse-An Phu</t>
  </si>
  <si>
    <t>Thiết bị thu phát sóng cho máy đọc mã vạch</t>
  </si>
  <si>
    <t>Máy đọc mã vạch (bao gồm Thiết bị thu phát sóng)</t>
  </si>
  <si>
    <t>QLDC941</t>
  </si>
  <si>
    <t>Hệ thống 5 camera</t>
  </si>
  <si>
    <t>KDXT505</t>
  </si>
  <si>
    <t>Xe nâng Sumitomo 2T 8FB20PXIII, SK:B2L-01582</t>
  </si>
  <si>
    <t>QLDC944</t>
  </si>
  <si>
    <t>QLDC945</t>
  </si>
  <si>
    <t>QLDC946</t>
  </si>
  <si>
    <t>Ms. Phương</t>
  </si>
  <si>
    <t>Mr. Lân</t>
  </si>
  <si>
    <t>Ms. Trân</t>
  </si>
  <si>
    <t>Ms. Ngân</t>
  </si>
  <si>
    <t>Ms. Hằng</t>
  </si>
  <si>
    <t>Ms.Thu Tâm</t>
  </si>
  <si>
    <t>Server</t>
  </si>
  <si>
    <t>Mr.Thảo</t>
  </si>
  <si>
    <t>Warehouse-Quang Minh</t>
  </si>
  <si>
    <t>Laptop</t>
  </si>
  <si>
    <t>Scale</t>
  </si>
  <si>
    <t xml:space="preserve">Photocopier
</t>
  </si>
  <si>
    <t>Computer</t>
  </si>
  <si>
    <t>Television</t>
  </si>
  <si>
    <t>Fire Alarm System</t>
  </si>
  <si>
    <t>Telephone</t>
  </si>
  <si>
    <t>Chair</t>
  </si>
  <si>
    <t>Camera System</t>
  </si>
  <si>
    <t>Camera</t>
  </si>
  <si>
    <t>Maùy vi tính xaùch tay Compaq nx9010. P.4 (Notebook Compaq nx9010 P 4))</t>
  </si>
  <si>
    <t xml:space="preserve">TOTAL : </t>
  </si>
  <si>
    <t>Nguyeân giaù
(Original cost)</t>
  </si>
  <si>
    <t>Teân taøi saûn coá ñònh
(Name, specifications, model number
of fixed assets)</t>
  </si>
  <si>
    <r>
      <t xml:space="preserve">BẢNG KEÂ TAØI SAÛN COÁ ÑÒNH - DƯỚI 30TRIỆU VND Nhaäp CCDC  </t>
    </r>
    <r>
      <rPr>
        <b/>
        <sz val="12"/>
        <color indexed="10"/>
        <rFont val="VNI-Bodon"/>
      </rPr>
      <t>T7.2013</t>
    </r>
  </si>
  <si>
    <r>
      <rPr>
        <b/>
        <sz val="12"/>
        <rFont val="VNI-Meli"/>
      </rPr>
      <t xml:space="preserve">(DETAIL OF DEPRECIATION FOR FIXED ASSETS in </t>
    </r>
    <r>
      <rPr>
        <b/>
        <sz val="12"/>
        <color indexed="10"/>
        <rFont val="VNI-Meli"/>
      </rPr>
      <t>JULY 2013</t>
    </r>
    <r>
      <rPr>
        <b/>
        <sz val="12"/>
        <rFont val="VNI-Meli"/>
      </rPr>
      <t>)</t>
    </r>
  </si>
  <si>
    <t>Mr.Nanaho</t>
  </si>
  <si>
    <t>Cabinet</t>
  </si>
  <si>
    <t>Electric Storage Device</t>
  </si>
  <si>
    <t>Timekeeping System</t>
  </si>
  <si>
    <t>Mobile Phone</t>
  </si>
  <si>
    <t>Air Conditioner</t>
  </si>
  <si>
    <t>Network Device</t>
  </si>
  <si>
    <t>Walkie Talkie</t>
  </si>
  <si>
    <t>Firewall Device</t>
  </si>
  <si>
    <t>Cleaning Machine</t>
  </si>
  <si>
    <t>Magnetic Door</t>
  </si>
  <si>
    <t>Telephone Switch</t>
  </si>
  <si>
    <t>Fax Machine</t>
  </si>
  <si>
    <t>Electricity Generator</t>
  </si>
  <si>
    <t>Welder</t>
  </si>
  <si>
    <t>Air Compressor</t>
  </si>
  <si>
    <t>Motor Bike</t>
  </si>
  <si>
    <t>Ms. Hiền</t>
  </si>
  <si>
    <t>Ms. Tâm -&gt; lưu kho</t>
  </si>
  <si>
    <t>Trang lớnn-&gt;PHUONG</t>
  </si>
  <si>
    <t>Trang nhỏ-&gt;Trà, Việt/ S.BAY</t>
  </si>
  <si>
    <t>Ms.Trâm-&gt;Hùng nhỏ</t>
  </si>
  <si>
    <t>Ms.Thúy Ái</t>
  </si>
  <si>
    <t>Mr. Viet-HCM TEAM</t>
  </si>
  <si>
    <t>Mr. Tấn Trung</t>
  </si>
  <si>
    <t>Hiếu-Air export</t>
  </si>
  <si>
    <t>Mr. Viet</t>
  </si>
  <si>
    <t>Thảo</t>
  </si>
  <si>
    <t>Thụy/Ocean</t>
  </si>
  <si>
    <t>Ms. Tâm/Admin</t>
  </si>
  <si>
    <t>Ms.Trúc</t>
  </si>
  <si>
    <t>Ms. Diễm Ái</t>
  </si>
  <si>
    <t>Ms. Ngọc Hiền</t>
  </si>
  <si>
    <t>Mr. Lộc / sales</t>
  </si>
  <si>
    <t>Mr. Shoji</t>
  </si>
  <si>
    <t>Mr. Sasaki</t>
  </si>
  <si>
    <t>Worker team</t>
  </si>
  <si>
    <t>Mr. Trà</t>
  </si>
  <si>
    <t>Mr. Đức/Vận tải</t>
  </si>
  <si>
    <t>VSIP2 Office</t>
  </si>
  <si>
    <t>Check</t>
  </si>
  <si>
    <t>Ms.Hảo</t>
  </si>
  <si>
    <t>Mr. Thụy, VP E-TOWN</t>
  </si>
  <si>
    <t>Mr. Thảo</t>
  </si>
  <si>
    <t>SGN-Transportation team</t>
  </si>
  <si>
    <t>CỘNG (HOCHIMINH OFFICE TOTAL)</t>
  </si>
  <si>
    <t>OK</t>
  </si>
  <si>
    <t>Đã gộp vào file Công cụ dụng cụ (từ Tháng 8/2019)</t>
  </si>
  <si>
    <t>Warehouse-Lien Anh</t>
  </si>
  <si>
    <t>QLDC947</t>
  </si>
  <si>
    <t>QLDC948</t>
  </si>
  <si>
    <t>KDXT506</t>
  </si>
  <si>
    <t>KDXT507</t>
  </si>
  <si>
    <t>Xe nâng Nichiyu RFTL12A-B80C-850MZ, 922E-00475</t>
  </si>
  <si>
    <t>Xe nâng Nichiyu RFTL12A-B80C-850MZ, 922E-00476</t>
  </si>
  <si>
    <t>QLDC949</t>
  </si>
  <si>
    <t>Kệ trung tải 6 tầng</t>
  </si>
  <si>
    <t>KDXT508</t>
  </si>
  <si>
    <t>KDXT509</t>
  </si>
  <si>
    <t>KDXT510</t>
  </si>
  <si>
    <t>KDXT511</t>
  </si>
  <si>
    <t>KDXT512</t>
  </si>
  <si>
    <t>KDXT513</t>
  </si>
  <si>
    <t>KDXT514</t>
  </si>
  <si>
    <t>KDXT515</t>
  </si>
  <si>
    <t>KDXT516</t>
  </si>
  <si>
    <t>KDXT517</t>
  </si>
  <si>
    <t>Xe tải Isuzu 2T-BS:50LD-116.88</t>
  </si>
  <si>
    <t>Xe tải Isuzu 2T-BS:50LD-117.21</t>
  </si>
  <si>
    <t>Xe tải Isuzu 2T-BS:50LD-116.04</t>
  </si>
  <si>
    <t>Xe tải Isuzu 2T-BS:50LD-116.96</t>
  </si>
  <si>
    <t>Xe tải Isuzu 2T-BS:50LD-117.95</t>
  </si>
  <si>
    <t>Xe tải Isuzu 2T-BS:50LD-117.41</t>
  </si>
  <si>
    <t>Xe tải Isuzu 2T-BS:50LD-117.71</t>
  </si>
  <si>
    <t>Xe tải Isuzu 2T-BS:50LD-116.01</t>
  </si>
  <si>
    <t>Xe tải Isuzu 2T-BS:50LD-117.68</t>
  </si>
  <si>
    <t>Xe tải Isuzu 2T-BS:50LD-117.74</t>
  </si>
  <si>
    <t>QLDC950</t>
  </si>
  <si>
    <t>QLDC951</t>
  </si>
  <si>
    <t>QLDC952</t>
  </si>
  <si>
    <t>QLDC953</t>
  </si>
  <si>
    <t>Máy đọc mã vạch ZEBRA MC92N0</t>
  </si>
  <si>
    <t>QLDC954</t>
  </si>
  <si>
    <t>QLDC955</t>
  </si>
  <si>
    <t>Máy in mã vạch HONEYWELL PM43A</t>
  </si>
  <si>
    <t>QLDC956</t>
  </si>
  <si>
    <t>QLDC957</t>
  </si>
  <si>
    <t>QLDC958</t>
  </si>
  <si>
    <t>QLDC959</t>
  </si>
  <si>
    <t>Máy photo FUJI XEROX DCV 4070</t>
  </si>
  <si>
    <t>Máy photo FUJI XEROX V3065</t>
  </si>
  <si>
    <t>QLDC960</t>
  </si>
  <si>
    <t>Máy chà sàn ERM E40</t>
  </si>
  <si>
    <t>QLDC961</t>
  </si>
  <si>
    <t>Nhà bảo vệ, nhà nghỉ tài xế, nhà xe 2 bánh</t>
  </si>
  <si>
    <t>Hệ thống mạng wireless</t>
  </si>
  <si>
    <t>Hệ thống cáp, điện thoại, ...</t>
  </si>
  <si>
    <t>Máy lạnh Thermal Master xe 52LD-1918</t>
  </si>
  <si>
    <t>KDXT518</t>
  </si>
  <si>
    <t>KDXT519</t>
  </si>
  <si>
    <t>KDXT520</t>
  </si>
  <si>
    <t>KDXT521</t>
  </si>
  <si>
    <t>KDXT522</t>
  </si>
  <si>
    <t>KDXT523</t>
  </si>
  <si>
    <t>KDXT524</t>
  </si>
  <si>
    <t>KDXT525</t>
  </si>
  <si>
    <t>KDXT526</t>
  </si>
  <si>
    <t>KDXT527</t>
  </si>
  <si>
    <t>KDXT528</t>
  </si>
  <si>
    <t>KDXT529</t>
  </si>
  <si>
    <t>KDXT530</t>
  </si>
  <si>
    <t>KDXT531</t>
  </si>
  <si>
    <t>KDXT532</t>
  </si>
  <si>
    <t>KDXT533</t>
  </si>
  <si>
    <t>KDXT534</t>
  </si>
  <si>
    <t>KDXT535</t>
  </si>
  <si>
    <t>KDXT536</t>
  </si>
  <si>
    <t>KDXT537</t>
  </si>
  <si>
    <t>KDXT538</t>
  </si>
  <si>
    <t>KDXT539</t>
  </si>
  <si>
    <t>QLDC962</t>
  </si>
  <si>
    <t>Hệ thống kệ kho</t>
  </si>
  <si>
    <t>QLDC963</t>
  </si>
  <si>
    <t>Container 10" văn phòng</t>
  </si>
  <si>
    <t>QLDC964</t>
  </si>
  <si>
    <t>Máy lạnh Thermal Master xe  52LD1571</t>
  </si>
  <si>
    <t>QLDC966</t>
  </si>
  <si>
    <t>Máy in mã vạch</t>
  </si>
  <si>
    <t>STT</t>
  </si>
  <si>
    <t>Xe tải Isuzu 2T-BS:50LD-119.68</t>
  </si>
  <si>
    <t>Xe tải Isuzu 2T-BS:50LD-118.14</t>
  </si>
  <si>
    <t>Xe tải Isuzu 2T-BS:50LD-118.85</t>
  </si>
  <si>
    <t>Xe tải Isuzu 2T-BS:50LD-119.29</t>
  </si>
  <si>
    <t>Xe tải Isuzu 2T-BS:50LD-119.74</t>
  </si>
  <si>
    <t>Xe tải Isuzu 2T-BS:50LD-119.64</t>
  </si>
  <si>
    <t>Xe tải Isuzu 2T-BS:50LD-118.74</t>
  </si>
  <si>
    <t>Xe tải Isuzu 2T-BS:50LD-118.82</t>
  </si>
  <si>
    <t>Xe tải Isuzu 2T-BS:50LD-119.66</t>
  </si>
  <si>
    <t>Xe tải Isuzu 2T-BS:50LD-118.57</t>
  </si>
  <si>
    <t>Xe tải Isuzu 2T-BS:50LD-119.24</t>
  </si>
  <si>
    <t>Xe tải Isuzu 2T-BS:50LD-119.81</t>
  </si>
  <si>
    <t>Xe tải Isuzu 2T-BS:50LD-119.77</t>
  </si>
  <si>
    <t>Xe tải Isuzu 2T-BS:50LD-118.44</t>
  </si>
  <si>
    <t>Xe tải Isuzu 2T-BS:50LD-118.17</t>
  </si>
  <si>
    <t>Xe tải Isuzu 2T-BS:50LD-118.26</t>
  </si>
  <si>
    <t>Xe tải Isuzu 2T-BS:50LD-119.57</t>
  </si>
  <si>
    <t>Xe tải Isuzu 2T-BS:50LD-119.25</t>
  </si>
  <si>
    <t>Xe tải Isuzu 2T-BS:50LD-118.20</t>
  </si>
  <si>
    <t>Xe tải Isuzu 2T-BS:50LD-118.98</t>
  </si>
  <si>
    <t>Quyền sử dụng đất KCN Sóng Thần HD162-bãi container</t>
  </si>
  <si>
    <t>Quyền sử dụng đất KCN Sóng Thần - Kho Sóng Thần</t>
  </si>
  <si>
    <t>QLDC967</t>
  </si>
  <si>
    <t>Hệ thống điện Kho Liên Anh</t>
  </si>
  <si>
    <t>QLDC968</t>
  </si>
  <si>
    <t>QLDC969</t>
  </si>
  <si>
    <t>QLDC970</t>
  </si>
  <si>
    <t>QLDC971</t>
  </si>
  <si>
    <t>QLDC972</t>
  </si>
  <si>
    <t>KDXT542</t>
  </si>
  <si>
    <t>KDXT543</t>
  </si>
  <si>
    <t>KDXT544</t>
  </si>
  <si>
    <t>Phần mềm Micorsoft : ACDSee version 17, WinRar, WinPro,...</t>
  </si>
  <si>
    <t>Xe ô tô 7 chỗ Toyota Sienna-Trắng (Mỹ):BS 50LD 01903</t>
  </si>
  <si>
    <t>Xe ô tô Hyundai Grand Starex trắng 2.4 GJLN 2017-BS:50LD100.25</t>
  </si>
  <si>
    <t>Xe tải Mitsubishi Canter 1.9 tấn-51LD 5139</t>
  </si>
  <si>
    <t>Xe nâng điện hiệu Nichiyu 2tấn FB20BN-DC70C</t>
  </si>
  <si>
    <t>Xe tải Isuzu 1.9 tấn+thùng có bửng nâng: BS 52LD 2903</t>
  </si>
  <si>
    <t>Xe nâng điện Nichiyu FB25BN-DC70C-470M</t>
  </si>
  <si>
    <t>Hệ thống thiết bị thu phát, lưu, pin ...sd máy quét</t>
  </si>
  <si>
    <t>Tên tài sản cố định</t>
  </si>
  <si>
    <t>Thiết bị giám sát hành trình (Xe đầu kéo ISUZU BS:50LD-081.71)</t>
  </si>
  <si>
    <t>Thiết bị giám sát hành trình (Xe đầu kéo ISUZU BS:50LD-081.81)</t>
  </si>
  <si>
    <t>Thiết bị giám sát hành trình (Xe đầu kéo ISUZU BS:50LD-080.55)</t>
  </si>
  <si>
    <t>Thiết bị giám sát hành trình (Xe đầu kéo ISUZU BS:50LD-079.54)</t>
  </si>
  <si>
    <t>Máy chà sàn liên hợp FIORENTINE ICM18E NEW</t>
  </si>
  <si>
    <t>Máy photocopy FUJI XEROX DOCUCENTRE IV 2060 DD-CPS</t>
  </si>
  <si>
    <t>QLDC975</t>
  </si>
  <si>
    <t>QLDC976</t>
  </si>
  <si>
    <t>QLDC977</t>
  </si>
  <si>
    <t>Warehouse-Tien Nga</t>
  </si>
  <si>
    <t>Hệ thống điện Kho Tiến Nga</t>
  </si>
  <si>
    <t>Hệ thống mạng Kho Tiến Nga</t>
  </si>
  <si>
    <t>Hệ thống wireless Kho Tiến Nga</t>
  </si>
  <si>
    <t>Máy in mã vạch Honeywell PM43A</t>
  </si>
  <si>
    <t>QLDC978</t>
  </si>
  <si>
    <t>QLDC979</t>
  </si>
  <si>
    <t>QLDC980</t>
  </si>
  <si>
    <t>QLDC981</t>
  </si>
  <si>
    <t>QLDC982</t>
  </si>
  <si>
    <t>KDXT549</t>
  </si>
  <si>
    <t>KDXT550</t>
  </si>
  <si>
    <t>QLDC986</t>
  </si>
  <si>
    <t>QLDC987</t>
  </si>
  <si>
    <t>QLDC988</t>
  </si>
  <si>
    <t>QLDC989</t>
  </si>
  <si>
    <t>Hệ thống kệ selective kho Tiến Nga</t>
  </si>
  <si>
    <t>Container 10" bảo vệ</t>
  </si>
  <si>
    <t>QLDC990</t>
  </si>
  <si>
    <t>QLDC991</t>
  </si>
  <si>
    <t>QLDC992</t>
  </si>
  <si>
    <t>Container 10" toilet</t>
  </si>
  <si>
    <t>QLDC993</t>
  </si>
  <si>
    <t>QLDC994</t>
  </si>
  <si>
    <t>Hệ thống họp truyền hình trực tuyến (1 thiết bị ghi hình Logitech, 1 micro, 1 máy tính mini+lưu điện, 1 bàn phím)</t>
  </si>
  <si>
    <t>QLDC995</t>
  </si>
  <si>
    <t>Hệ thống 2 camera NSAO's CCTV Project</t>
  </si>
  <si>
    <t>QLDC996</t>
  </si>
  <si>
    <t>QLDC997</t>
  </si>
  <si>
    <t>Hệ thống kiểm soát điện Kho Sóng Thần</t>
  </si>
  <si>
    <t>Hệ thống kiểm soát điện Kho Amata</t>
  </si>
  <si>
    <t>Máy quét mã vạch Zebra MC92N0</t>
  </si>
  <si>
    <t>Xe nâng người 3246ES (Scissors forklift)</t>
  </si>
  <si>
    <t>Xe nâng điện TCM FRSB16-9F-Electric Forklift (Reach Truck)</t>
  </si>
  <si>
    <t>Xe nâng điện TCM 2T FB20-8/Electric forklift (Counter balance)</t>
  </si>
  <si>
    <t>QLDC998</t>
  </si>
  <si>
    <t>QLDC999</t>
  </si>
  <si>
    <t>Hệ thống kệ kho Mezzanine 3 tầng</t>
  </si>
  <si>
    <t>Máy photocopy Fuji Xerox DocuCenter V 2060</t>
  </si>
  <si>
    <t>Máy phát điện Hữu Toàn HK16000TDX</t>
  </si>
  <si>
    <t>Băng tải con lăn tự do</t>
  </si>
  <si>
    <t>QLDC1000</t>
  </si>
  <si>
    <t>QLDC1001</t>
  </si>
  <si>
    <t>KDXT553</t>
  </si>
  <si>
    <t>Xe nâng Hyster 1.6T Serial D435T06399T</t>
  </si>
  <si>
    <t>KDXT554</t>
  </si>
  <si>
    <t>Xe nâng Hyster 1.6T Serial D435T06400T</t>
  </si>
  <si>
    <t>KDXT555</t>
  </si>
  <si>
    <t>Xe di chuyển pallet điện 2T Hyster (Pallet mover truck)</t>
  </si>
  <si>
    <t>KDXT556</t>
  </si>
  <si>
    <t>Xe nâng điện Order Picker Toyota-Số khung 8FB15-10423</t>
  </si>
  <si>
    <t>QLDC1002</t>
  </si>
  <si>
    <t>Hệ thống camera quan sát 10 mắt</t>
  </si>
  <si>
    <t>QLDC1003</t>
  </si>
  <si>
    <t>Hệ thống mạng kho Liên Anh mở rộng</t>
  </si>
  <si>
    <t>QLDC1004</t>
  </si>
  <si>
    <t>Hệ thống mạng eTown 5.1</t>
  </si>
  <si>
    <t>QLVH25</t>
  </si>
  <si>
    <t>Phần mềm SQL SERVER STD CORE 2 SL (AAA-03751)</t>
  </si>
  <si>
    <t>KDXT557</t>
  </si>
  <si>
    <t>Container 20" văn phòng</t>
  </si>
  <si>
    <t>QLDC1008</t>
  </si>
  <si>
    <t>QLDC1009</t>
  </si>
  <si>
    <t>QLDC1010</t>
  </si>
  <si>
    <t>QLDC1011</t>
  </si>
  <si>
    <t>QLDC1012</t>
  </si>
  <si>
    <t>Máy in mã vạch PM43A11000000202</t>
  </si>
  <si>
    <t>QLDC1013</t>
  </si>
  <si>
    <t>QLDC1014</t>
  </si>
  <si>
    <t>Hệ thống điện Kho Liên Anh mở rộng</t>
  </si>
  <si>
    <t>KDXT558</t>
  </si>
  <si>
    <t>QLDC1015</t>
  </si>
  <si>
    <t>Hệ thống mạng 24/7 NSAO</t>
  </si>
  <si>
    <t>Xe nâng điện Order Picker Toyota-Số khung 8FB15-10427</t>
  </si>
  <si>
    <t>QLDC1017</t>
  </si>
  <si>
    <t>Máy chà sàn liên hợp ERM E50</t>
  </si>
  <si>
    <t>QLDC1018</t>
  </si>
  <si>
    <t>Máy photo Fuji Xerox DocuCentre-V 3065</t>
  </si>
  <si>
    <t>Cộng</t>
  </si>
  <si>
    <t>Mã tài sản</t>
  </si>
  <si>
    <t>Theo sổ sách kế toán</t>
  </si>
  <si>
    <t>Theo kiểm kê</t>
  </si>
  <si>
    <t>Chênh lệch</t>
  </si>
  <si>
    <t>Ghi chú</t>
  </si>
  <si>
    <t>Số lượng</t>
  </si>
  <si>
    <t>Nguyên giá</t>
  </si>
  <si>
    <t>Đơn vị : CÔNG TY LIÊN DOANH TNHH NIPPON EXPRESS (VIỆT NAM)</t>
  </si>
  <si>
    <t>Mẫu số 05 - TSCĐ</t>
  </si>
  <si>
    <t>BIÊN BẢN KIỂM KÊ TÀI SẢN CỐ ĐỊNH</t>
  </si>
  <si>
    <t>(Ban hành theo Thông tư số 200/2014/TT-BTC 
Ngày 22/12/2014 của Bộ Tài chính)</t>
  </si>
  <si>
    <t xml:space="preserve">- Ban kiểm kê gồm : </t>
  </si>
  <si>
    <t>+ Bà Trần Thị Minh  Phương</t>
  </si>
  <si>
    <t>+ Chức vụ : Kế toán trưởng.</t>
  </si>
  <si>
    <t>+ Trưởng ban.</t>
  </si>
  <si>
    <t>+ Ông Nguyễn Quang Quý</t>
  </si>
  <si>
    <t>+ Chức vụ : Phó phòng.</t>
  </si>
  <si>
    <t>+ Ủy viên.</t>
  </si>
  <si>
    <t>+ Bà Lâm Diệu Tâm Hảo</t>
  </si>
  <si>
    <t>+ Chức vụ : Tổng trưởng phòng.</t>
  </si>
  <si>
    <t>+ Ông Nguyễn Hòa Trung Dũng</t>
  </si>
  <si>
    <t>Đã kiểm kê Tài sản cố định, kết quả như sau :</t>
  </si>
  <si>
    <t>Tổ kiểm kê</t>
  </si>
  <si>
    <t>Ban giám đốc</t>
  </si>
  <si>
    <t>Tôn Thất Hưng</t>
  </si>
  <si>
    <t>- Thời điểm kiểm kê : 30/11/2019</t>
  </si>
  <si>
    <t>+ Bà Trần Thụy Thanh Tâm</t>
  </si>
  <si>
    <t>+ Chức vụ : Trưởng phòng.</t>
  </si>
  <si>
    <t>+ Ông Trần Thanh Tùng</t>
  </si>
  <si>
    <t>Thời gian bắt đầu tính KH</t>
  </si>
  <si>
    <t>Xe tải thùng tole 15 tấn hiệu ISUZU FVM34W BS:50LD-05765</t>
  </si>
  <si>
    <t>Xe tải thùng tole 15 tấn hiệu ISUZU FVM34W BS:50LD-05770</t>
  </si>
  <si>
    <t>Trần Thanh Tùng                 Nguyễn Quang Quý                 Nguyễn Hòa Trung Dũng                 Lâm Diệu Tâm Hảo                Trần Thụy Thanh Tâm                     Trần Thị Minh Phương</t>
  </si>
  <si>
    <t>Xe đầu kéo Freightliner cũ :2006 1 cầu-BS:50LD00941</t>
  </si>
  <si>
    <t>Xe đầu kéo Freightliner cũ :2006 1 cầu-BS:50LD00942</t>
  </si>
  <si>
    <t>Xe đầu kéo Freightliner cũ :2006 1 cầu-BS:50LD00943</t>
  </si>
  <si>
    <t>Xe đầu kéo Freightliner cũ :2006 1 cầu-BS:50LD00944</t>
  </si>
  <si>
    <t>Máy lạnh Thermal Master xe 52LD-1267</t>
  </si>
  <si>
    <t>VSIP 1 Office</t>
  </si>
  <si>
    <t>VSIP 2 Office</t>
  </si>
  <si>
    <t>eTown Office</t>
  </si>
  <si>
    <t>Bộ phận quản lý : Kho Tiến Nga</t>
  </si>
  <si>
    <t>Bộ phận quản lý : Kho Thuận An</t>
  </si>
  <si>
    <t>Bộ phận quản lý : Kho Sóng Thần</t>
  </si>
  <si>
    <t>Bộ phận quản lý : Kho Liên Anh</t>
  </si>
  <si>
    <t>Bộ phận quản lý : Kho HP</t>
  </si>
  <si>
    <t>AP</t>
  </si>
  <si>
    <t>Bộ phận quản lý : Kho Amata</t>
  </si>
  <si>
    <t>Bộ phận quản lý : Văn phòng VSIP 2</t>
  </si>
  <si>
    <t>Bộ phận quản lý : Văn phòng VSIP 1</t>
  </si>
  <si>
    <t>Bộ phận quản lý : Văn phòng Tân Thuận</t>
  </si>
  <si>
    <t>Bộ phận quản lý : Vận Tải - Tân Bình</t>
  </si>
  <si>
    <t>Bộ phận quản lý : Văn phòng Tân Bình</t>
  </si>
  <si>
    <t>Bộ phận quản lý : Văn phòng SHTP</t>
  </si>
  <si>
    <t>Bộ phận quản lý : Shiseido</t>
  </si>
  <si>
    <t>Bộ phận quản lý : HHC</t>
  </si>
  <si>
    <t>Bộ phận quản lý : Admin - Văn phòng eTown</t>
  </si>
  <si>
    <t>Bộ phận quản lý : Văn phòng Đồng Nai</t>
  </si>
  <si>
    <t>Bộ phận quản lý : Văn phòng Đà Nẵng</t>
  </si>
  <si>
    <t>Bộ phận quản lý : Vận tải container</t>
  </si>
  <si>
    <t>Bộ phận quản lý : Văn phòng Bến Tre</t>
  </si>
  <si>
    <t>TSCĐ</t>
  </si>
  <si>
    <t>CCDC</t>
  </si>
  <si>
    <t>Sáng</t>
  </si>
  <si>
    <t>Chiều</t>
  </si>
  <si>
    <t>X</t>
  </si>
  <si>
    <t>Cat Lai office</t>
  </si>
  <si>
    <t>17/12/2019</t>
  </si>
  <si>
    <t>23/12/2019</t>
  </si>
  <si>
    <t>Quang Ngai office</t>
  </si>
  <si>
    <t xml:space="preserve">16/12/2019 </t>
  </si>
  <si>
    <t>30/12/2019</t>
  </si>
  <si>
    <t>24/12/2019</t>
  </si>
  <si>
    <t>18/12/2019</t>
  </si>
  <si>
    <t>Section</t>
  </si>
  <si>
    <t>+ Phó ban.</t>
  </si>
  <si>
    <t>Chuyển Kho Amata</t>
  </si>
  <si>
    <t>Số khung đúng : 922E-00475</t>
  </si>
  <si>
    <t>Chuyển từ Kho An Phú</t>
  </si>
  <si>
    <t>Chuyển Kho Liên Anh-&gt;Kho Amata</t>
  </si>
  <si>
    <t>Chuyển Kho An Phú -&gt; eTown</t>
  </si>
  <si>
    <t>Bộ phận quản lý : Văn phòng Cát Lái</t>
  </si>
  <si>
    <t>Chuyển từ văn phòng eTown</t>
  </si>
  <si>
    <t>+ Bà Nguyễn Thị Trang</t>
  </si>
  <si>
    <t>+ Bà Đặng Thị Như Nguyệt</t>
  </si>
  <si>
    <t>+ Chức vụ : Nhân viên</t>
  </si>
  <si>
    <t xml:space="preserve">Bộ phận quản lý : </t>
  </si>
  <si>
    <t>Mẫu số 05 - VT</t>
  </si>
  <si>
    <t>BIÊN BẢN KIỂM KÊ CÔNG CỤ DỤNG CỤ</t>
  </si>
  <si>
    <t>Đã kiểm kê Công cụ dụng cụ, kết quả như sau :</t>
  </si>
  <si>
    <t>- Thời điểm kiểm kê : 30/11/2020</t>
  </si>
  <si>
    <t>STT (No.)</t>
  </si>
  <si>
    <t>Địa điểm (Location)</t>
  </si>
  <si>
    <t>Bộ phận quản lý (Section)</t>
  </si>
  <si>
    <t>Người sử dụng (PIC)</t>
  </si>
  <si>
    <t>Mã (Code)</t>
  </si>
  <si>
    <t>Loại (Type)</t>
  </si>
  <si>
    <t>Tên (Name)</t>
  </si>
  <si>
    <t>Mô tả (Description)</t>
  </si>
  <si>
    <t>Ngày nhập (Date input)</t>
  </si>
  <si>
    <t>Ghi chú (Note)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</si>
</sst>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&quot;£&quot;#,##0;\-&quot;£&quot;#,##0"/>
    <numFmt numFmtId="167" formatCode="&quot;£&quot;#,##0;[Red]\-&quot;£&quot;#,##0"/>
    <numFmt numFmtId="168" formatCode="&quot;£&quot;#,##0.00;[Red]\-&quot;£&quot;#,##0.00"/>
    <numFmt numFmtId="169" formatCode="_-&quot;£&quot;* #,##0_-;\-&quot;£&quot;* #,##0_-;_-&quot;£&quot;* &quot;-&quot;_-;_-@_-"/>
    <numFmt numFmtId="170" formatCode="_-&quot;£&quot;* #,##0.00_-;\-&quot;£&quot;* #,##0.00_-;_-&quot;£&quot;* &quot;-&quot;??_-;_-@_-"/>
    <numFmt numFmtId="171" formatCode="_ * #,##0_ ;_ * \-#,##0_ ;_ * &quot;-&quot;_ ;_ @_ "/>
    <numFmt numFmtId="172" formatCode="_ * #,##0.00_ ;_ * \-#,##0.00_ ;_ * &quot;-&quot;??_ ;_ @_ "/>
    <numFmt numFmtId="173" formatCode="_(* #,##0_);_(* \(#,##0\);_(* &quot;-&quot;??_);_(@_)"/>
    <numFmt numFmtId="174" formatCode="&quot;\&quot;#,##0;[Red]&quot;\&quot;\-#,##0"/>
    <numFmt numFmtId="175" formatCode="&quot;\&quot;#,##0.00;[Red]&quot;\&quot;\-#,##0.00"/>
    <numFmt numFmtId="176" formatCode="\$#,##0\ ;\(\$#,##0\)"/>
    <numFmt numFmtId="177" formatCode="_ &quot;\&quot;* #,##0_ ;_ &quot;\&quot;* \-#,##0_ ;_ &quot;\&quot;* &quot;-&quot;_ ;_ @_ "/>
    <numFmt numFmtId="178" formatCode="_ &quot;\&quot;* #,##0.00_ ;_ &quot;\&quot;* \-#,##0.00_ ;_ &quot;\&quot;* &quot;-&quot;??_ ;_ @_ "/>
    <numFmt numFmtId="179" formatCode="_(* #,##0.0000_);_(* \(#,##0.0000\);_(* &quot;-&quot;??_);_(@_)"/>
    <numFmt numFmtId="180" formatCode="_(* #,##0.000_);_(* \(#,##0.000\);_(* &quot;-&quot;???_);_(@_)"/>
    <numFmt numFmtId="181" formatCode="_([$€-2]* #,##0.00_);_([$€-2]* \(#,##0.00\);_([$€-2]* &quot;-&quot;??_)"/>
    <numFmt numFmtId="182" formatCode="#,##0.000_);\(#,##0.000\)"/>
    <numFmt numFmtId="183" formatCode="#,##0\ &quot;F&quot;;\-#,##0\ &quot;F&quot;"/>
    <numFmt numFmtId="184" formatCode="#,##0\ &quot;F&quot;;[Red]\-#,##0\ &quot;F&quot;"/>
    <numFmt numFmtId="185" formatCode="00.000"/>
    <numFmt numFmtId="186" formatCode="&quot;?&quot;#,##0;&quot;?&quot;\-#,##0"/>
    <numFmt numFmtId="187" formatCode="#,##0.0_);\(#,##0.0\)"/>
    <numFmt numFmtId="188" formatCode="0.0%;[Red]\(0.0%\)"/>
    <numFmt numFmtId="189" formatCode="_ * #,##0.00_)&quot;£&quot;_ ;_ * \(#,##0.00\)&quot;£&quot;_ ;_ * &quot;-&quot;??_)&quot;£&quot;_ ;_ @_ "/>
    <numFmt numFmtId="190" formatCode="0.0%;\(0.0%\)"/>
    <numFmt numFmtId="191" formatCode="#,##0;\(#,##0\)"/>
    <numFmt numFmtId="192" formatCode="\t0.00%"/>
    <numFmt numFmtId="193" formatCode="\t#\ ??/??"/>
    <numFmt numFmtId="194" formatCode="&quot;\&quot;#,##0;\-&quot;\&quot;#,##0"/>
    <numFmt numFmtId="195" formatCode="&quot;\&quot;#,##0;[Red]\-&quot;\&quot;#,##0"/>
    <numFmt numFmtId="196" formatCode="&quot;\&quot;#,##0.00;\-&quot;\&quot;#,##0.00"/>
    <numFmt numFmtId="197" formatCode="#,##0.00\ &quot;F&quot;;[Red]\-#,##0.00\ &quot;F&quot;"/>
    <numFmt numFmtId="198" formatCode="\U\S\$#,##0.00;\(\U\S\$#,##0.00\)"/>
    <numFmt numFmtId="199" formatCode="_-* #,##0\ &quot;DM&quot;_-;\-* #,##0\ &quot;DM&quot;_-;_-* &quot;-&quot;\ &quot;DM&quot;_-;_-@_-"/>
    <numFmt numFmtId="200" formatCode="_-* #,##0\ _D_M_-;\-* #,##0\ _D_M_-;_-* &quot;-&quot;\ _D_M_-;_-@_-"/>
    <numFmt numFmtId="201" formatCode="_-* #,##0.00\ &quot;DM&quot;_-;\-* #,##0.00\ &quot;DM&quot;_-;_-* &quot;-&quot;??\ &quot;DM&quot;_-;_-@_-"/>
    <numFmt numFmtId="202" formatCode="_-* #,##0.00\ _D_M_-;\-* #,##0.00\ _D_M_-;_-* &quot;-&quot;??\ _D_M_-;_-@_-"/>
    <numFmt numFmtId="203" formatCode="mm/yyyy"/>
    <numFmt numFmtId="204" formatCode="0.0"/>
  </numFmts>
  <fonts count="13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NI-Times"/>
    </font>
    <font>
      <b/>
      <sz val="10"/>
      <name val="VNI-Times"/>
    </font>
    <font>
      <sz val="11"/>
      <name val="VNI-Times"/>
    </font>
    <font>
      <sz val="8"/>
      <name val="VNI-Times"/>
    </font>
    <font>
      <b/>
      <sz val="9"/>
      <name val="VNI-Times"/>
    </font>
    <font>
      <sz val="9"/>
      <name val="VNI-Times"/>
    </font>
    <font>
      <b/>
      <sz val="8"/>
      <name val="VNI-Times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name val="VNI-Meli"/>
    </font>
    <font>
      <b/>
      <sz val="12"/>
      <color indexed="10"/>
      <name val="VNI-Meli"/>
    </font>
    <font>
      <sz val="10"/>
      <name val=".VnTime"/>
      <family val="2"/>
    </font>
    <font>
      <sz val="12"/>
      <name val="VNtimes new roman"/>
      <family val="2"/>
    </font>
    <font>
      <sz val="11"/>
      <name val="??"/>
      <family val="3"/>
    </font>
    <font>
      <sz val="14"/>
      <name val="??"/>
      <family val="3"/>
    </font>
    <font>
      <sz val="12"/>
      <name val="????"/>
      <family val="1"/>
      <charset val="136"/>
    </font>
    <font>
      <sz val="11"/>
      <name val="??"/>
      <family val="3"/>
      <charset val="129"/>
    </font>
    <font>
      <sz val="10"/>
      <name val="???"/>
      <family val="3"/>
      <charset val="129"/>
    </font>
    <font>
      <b/>
      <u/>
      <sz val="14"/>
      <color indexed="8"/>
      <name val=".VnBook-AntiquaH"/>
      <family val="2"/>
    </font>
    <font>
      <sz val="10"/>
      <name val="VnTimes"/>
      <family val="2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1"/>
      <color indexed="20"/>
      <name val="Calibri"/>
      <family val="2"/>
    </font>
    <font>
      <sz val="12"/>
      <name val="µ¸¿òÃ¼"/>
      <family val="3"/>
      <charset val="129"/>
    </font>
    <font>
      <sz val="10"/>
      <name val="Helv"/>
      <family val="2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VNI-Aptima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Arial"/>
      <family val="2"/>
    </font>
    <font>
      <sz val="8"/>
      <name val="Verdana"/>
      <family val="2"/>
    </font>
    <font>
      <i/>
      <sz val="11"/>
      <color indexed="23"/>
      <name val="Calibri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.VnBook-AntiquaH"/>
      <family val="2"/>
    </font>
    <font>
      <b/>
      <sz val="12"/>
      <name val="Helv"/>
      <family val="2"/>
    </font>
    <font>
      <b/>
      <sz val="11"/>
      <color indexed="56"/>
      <name val="Calibri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52"/>
      <name val="Calibri"/>
      <family val="2"/>
    </font>
    <font>
      <sz val="10"/>
      <name val="MS Sans Serif"/>
      <family val="2"/>
    </font>
    <font>
      <b/>
      <sz val="11"/>
      <name val="Helv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b/>
      <sz val="12"/>
      <name val="VN-NTime"/>
      <family val="2"/>
    </font>
    <font>
      <sz val="12"/>
      <name val="바탕체"/>
      <family val="3"/>
      <charset val="129"/>
    </font>
    <font>
      <b/>
      <sz val="11"/>
      <name val="Arial"/>
      <family val="2"/>
    </font>
    <font>
      <b/>
      <sz val="11"/>
      <color indexed="63"/>
      <name val="Calibri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b/>
      <sz val="10"/>
      <name val="Arial"/>
      <family val="2"/>
    </font>
    <font>
      <sz val="12"/>
      <name val=".VnTime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VNTime"/>
    </font>
    <font>
      <sz val="12"/>
      <name val="VNTime"/>
      <family val="2"/>
    </font>
    <font>
      <b/>
      <sz val="18"/>
      <color indexed="56"/>
      <name val="Cambria"/>
      <family val="2"/>
    </font>
    <font>
      <sz val="10"/>
      <name val="VNtimes new roman"/>
      <family val="2"/>
    </font>
    <font>
      <b/>
      <sz val="8"/>
      <name val="VN Helvetica"/>
      <family val="2"/>
    </font>
    <font>
      <b/>
      <sz val="12"/>
      <name val=".VnTime"/>
      <family val="2"/>
    </font>
    <font>
      <b/>
      <sz val="10"/>
      <name val="VN AvantGBook"/>
      <family val="2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4"/>
      <name val=".VnArial"/>
      <family val="2"/>
    </font>
    <font>
      <sz val="16"/>
      <name val="AngsanaUPC"/>
      <family val="3"/>
    </font>
    <font>
      <sz val="12"/>
      <name val="바탕체"/>
      <family val="3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8"/>
      <name val="VNI-Meli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b/>
      <sz val="8"/>
      <color indexed="16"/>
      <name val="Arial"/>
      <family val="2"/>
    </font>
    <font>
      <b/>
      <sz val="12"/>
      <name val="VNI-Meli"/>
    </font>
    <font>
      <b/>
      <sz val="9"/>
      <name val="Arial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2"/>
      <name val="VNI-Bodon"/>
    </font>
    <font>
      <b/>
      <sz val="12"/>
      <color indexed="10"/>
      <name val="VNI-Bodon"/>
    </font>
    <font>
      <sz val="11"/>
      <name val="Arial"/>
      <family val="2"/>
    </font>
    <font>
      <sz val="9.5"/>
      <name val="Arial"/>
      <family val="2"/>
    </font>
    <font>
      <sz val="9"/>
      <color indexed="81"/>
      <name val="Tahoma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sz val="9"/>
      <color rgb="FF0000FF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sz val="9.5"/>
      <name val="Arial"/>
      <family val="2"/>
    </font>
    <font>
      <sz val="10"/>
      <color rgb="FFFF0000"/>
      <name val="Arial"/>
      <family val="2"/>
    </font>
    <font>
      <sz val="9.5"/>
      <color rgb="FFFF0000"/>
      <name val="Arial"/>
      <family val="2"/>
    </font>
    <font>
      <sz val="12"/>
      <color rgb="FF0000FF"/>
      <name val="Arial"/>
      <family val="2"/>
    </font>
    <font>
      <b/>
      <sz val="16"/>
      <color rgb="FF3333FF"/>
      <name val="Arial"/>
      <family val="2"/>
    </font>
    <font>
      <sz val="9"/>
      <color rgb="FF3333FF"/>
      <name val="Arial"/>
      <family val="2"/>
    </font>
    <font>
      <sz val="9"/>
      <color indexed="16"/>
      <name val="Arial"/>
      <family val="2"/>
    </font>
    <font>
      <b/>
      <sz val="12"/>
      <color rgb="FFFF0000"/>
      <name val="Arial"/>
      <family val="2"/>
    </font>
    <font>
      <b/>
      <sz val="11"/>
      <color rgb="FF0000FF"/>
      <name val="Arial"/>
      <family val="2"/>
    </font>
    <font>
      <b/>
      <sz val="14"/>
      <name val="Arial"/>
      <family val="2"/>
    </font>
    <font>
      <b/>
      <sz val="20"/>
      <color rgb="FF0000FF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16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44">
    <xf numFmtId="0" fontId="0" fillId="0" borderId="0"/>
    <xf numFmtId="173" fontId="27" fillId="0" borderId="1" applyFont="0" applyBorder="0"/>
    <xf numFmtId="185" fontId="28" fillId="0" borderId="0" applyFont="0" applyFill="0" applyBorder="0" applyAlignment="0" applyProtection="0"/>
    <xf numFmtId="0" fontId="29" fillId="0" borderId="0" applyFont="0" applyFill="0" applyBorder="0" applyAlignment="0" applyProtection="0"/>
    <xf numFmtId="186" fontId="28" fillId="0" borderId="0" applyFon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164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2" fillId="0" borderId="0"/>
    <xf numFmtId="0" fontId="14" fillId="0" borderId="0"/>
    <xf numFmtId="0" fontId="33" fillId="2" borderId="0"/>
    <xf numFmtId="0" fontId="34" fillId="0" borderId="0"/>
    <xf numFmtId="0" fontId="35" fillId="2" borderId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7" fillId="2" borderId="0"/>
    <xf numFmtId="0" fontId="38" fillId="0" borderId="0">
      <alignment wrapText="1"/>
    </xf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6" borderId="0" applyNumberFormat="0" applyBorder="0" applyAlignment="0" applyProtection="0"/>
    <xf numFmtId="0" fontId="36" fillId="9" borderId="0" applyNumberFormat="0" applyBorder="0" applyAlignment="0" applyProtection="0"/>
    <xf numFmtId="0" fontId="36" fillId="12" borderId="0" applyNumberFormat="0" applyBorder="0" applyAlignment="0" applyProtection="0"/>
    <xf numFmtId="0" fontId="39" fillId="13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20" borderId="0" applyNumberFormat="0" applyBorder="0" applyAlignment="0" applyProtection="0"/>
    <xf numFmtId="177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78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71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172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42" fillId="4" borderId="0" applyNumberFormat="0" applyBorder="0" applyAlignment="0" applyProtection="0"/>
    <xf numFmtId="0" fontId="41" fillId="0" borderId="0"/>
    <xf numFmtId="0" fontId="43" fillId="0" borderId="0"/>
    <xf numFmtId="0" fontId="41" fillId="0" borderId="0"/>
    <xf numFmtId="0" fontId="14" fillId="0" borderId="0" applyFill="0" applyBorder="0" applyAlignment="0"/>
    <xf numFmtId="187" fontId="44" fillId="0" borderId="0" applyFill="0" applyBorder="0" applyAlignment="0"/>
    <xf numFmtId="179" fontId="44" fillId="0" borderId="0" applyFill="0" applyBorder="0" applyAlignment="0"/>
    <xf numFmtId="188" fontId="44" fillId="0" borderId="0" applyFill="0" applyBorder="0" applyAlignment="0"/>
    <xf numFmtId="189" fontId="14" fillId="0" borderId="0" applyFill="0" applyBorder="0" applyAlignment="0"/>
    <xf numFmtId="170" fontId="44" fillId="0" borderId="0" applyFill="0" applyBorder="0" applyAlignment="0"/>
    <xf numFmtId="190" fontId="44" fillId="0" borderId="0" applyFill="0" applyBorder="0" applyAlignment="0"/>
    <xf numFmtId="187" fontId="44" fillId="0" borderId="0" applyFill="0" applyBorder="0" applyAlignment="0"/>
    <xf numFmtId="0" fontId="45" fillId="21" borderId="2" applyNumberFormat="0" applyAlignment="0" applyProtection="0"/>
    <xf numFmtId="0" fontId="46" fillId="0" borderId="0"/>
    <xf numFmtId="0" fontId="47" fillId="22" borderId="3" applyNumberFormat="0" applyAlignment="0" applyProtection="0"/>
    <xf numFmtId="1" fontId="48" fillId="0" borderId="4" applyBorder="0"/>
    <xf numFmtId="43" fontId="6" fillId="0" borderId="0" applyFont="0" applyFill="0" applyBorder="0" applyAlignment="0" applyProtection="0"/>
    <xf numFmtId="170" fontId="44" fillId="0" borderId="0" applyFont="0" applyFill="0" applyBorder="0" applyAlignment="0" applyProtection="0"/>
    <xf numFmtId="43" fontId="111" fillId="0" borderId="0" applyFont="0" applyFill="0" applyBorder="0" applyAlignment="0" applyProtection="0"/>
    <xf numFmtId="191" fontId="49" fillId="0" borderId="0"/>
    <xf numFmtId="3" fontId="14" fillId="0" borderId="0" applyFont="0" applyFill="0" applyBorder="0" applyAlignment="0" applyProtection="0"/>
    <xf numFmtId="187" fontId="44" fillId="0" borderId="0" applyFont="0" applyFill="0" applyBorder="0" applyAlignment="0" applyProtection="0"/>
    <xf numFmtId="176" fontId="14" fillId="0" borderId="0" applyFont="0" applyFill="0" applyBorder="0" applyAlignment="0" applyProtection="0"/>
    <xf numFmtId="192" fontId="14" fillId="0" borderId="0"/>
    <xf numFmtId="0" fontId="14" fillId="0" borderId="0" applyFont="0" applyFill="0" applyBorder="0" applyAlignment="0" applyProtection="0"/>
    <xf numFmtId="14" fontId="50" fillId="0" borderId="0" applyFill="0" applyBorder="0" applyAlignment="0"/>
    <xf numFmtId="0" fontId="51" fillId="0" borderId="0" applyProtection="0"/>
    <xf numFmtId="198" fontId="14" fillId="0" borderId="5">
      <alignment vertical="center"/>
    </xf>
    <xf numFmtId="200" fontId="14" fillId="0" borderId="0" applyFont="0" applyFill="0" applyBorder="0" applyAlignment="0" applyProtection="0"/>
    <xf numFmtId="202" fontId="14" fillId="0" borderId="0" applyFont="0" applyFill="0" applyBorder="0" applyAlignment="0" applyProtection="0"/>
    <xf numFmtId="193" fontId="14" fillId="0" borderId="0"/>
    <xf numFmtId="170" fontId="44" fillId="0" borderId="0" applyFill="0" applyBorder="0" applyAlignment="0"/>
    <xf numFmtId="187" fontId="44" fillId="0" borderId="0" applyFill="0" applyBorder="0" applyAlignment="0"/>
    <xf numFmtId="170" fontId="44" fillId="0" borderId="0" applyFill="0" applyBorder="0" applyAlignment="0"/>
    <xf numFmtId="190" fontId="44" fillId="0" borderId="0" applyFill="0" applyBorder="0" applyAlignment="0"/>
    <xf numFmtId="187" fontId="44" fillId="0" borderId="0" applyFill="0" applyBorder="0" applyAlignment="0"/>
    <xf numFmtId="181" fontId="52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55" fillId="0" borderId="0" applyProtection="0"/>
    <xf numFmtId="0" fontId="56" fillId="0" borderId="0" applyProtection="0"/>
    <xf numFmtId="0" fontId="57" fillId="0" borderId="0" applyProtection="0"/>
    <xf numFmtId="0" fontId="58" fillId="0" borderId="0" applyNumberFormat="0" applyFont="0" applyFill="0" applyBorder="0" applyAlignment="0" applyProtection="0"/>
    <xf numFmtId="0" fontId="59" fillId="0" borderId="0" applyProtection="0"/>
    <xf numFmtId="0" fontId="60" fillId="0" borderId="0" applyProtection="0"/>
    <xf numFmtId="2" fontId="14" fillId="0" borderId="0" applyFont="0" applyFill="0" applyBorder="0" applyAlignment="0" applyProtection="0"/>
    <xf numFmtId="0" fontId="61" fillId="5" borderId="0" applyNumberFormat="0" applyBorder="0" applyAlignment="0" applyProtection="0"/>
    <xf numFmtId="38" fontId="62" fillId="2" borderId="0" applyNumberFormat="0" applyBorder="0" applyAlignment="0" applyProtection="0"/>
    <xf numFmtId="0" fontId="63" fillId="0" borderId="0" applyNumberFormat="0" applyFont="0" applyBorder="0" applyAlignment="0">
      <alignment horizontal="left" vertical="center"/>
    </xf>
    <xf numFmtId="0" fontId="64" fillId="0" borderId="0">
      <alignment horizontal="left"/>
    </xf>
    <xf numFmtId="0" fontId="16" fillId="0" borderId="6" applyNumberFormat="0" applyAlignment="0" applyProtection="0">
      <alignment horizontal="left" vertical="center"/>
    </xf>
    <xf numFmtId="0" fontId="16" fillId="0" borderId="7">
      <alignment horizontal="left" vertical="center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5" fillId="0" borderId="8" applyNumberFormat="0" applyFill="0" applyAlignment="0" applyProtection="0"/>
    <xf numFmtId="0" fontId="65" fillId="0" borderId="0" applyNumberFormat="0" applyFill="0" applyBorder="0" applyAlignment="0" applyProtection="0"/>
    <xf numFmtId="0" fontId="15" fillId="0" borderId="0" applyProtection="0"/>
    <xf numFmtId="0" fontId="16" fillId="0" borderId="0" applyProtection="0"/>
    <xf numFmtId="166" fontId="66" fillId="23" borderId="9" applyNumberFormat="0" applyAlignment="0">
      <alignment horizontal="left" vertical="top"/>
    </xf>
    <xf numFmtId="49" fontId="67" fillId="0" borderId="9">
      <alignment vertical="center"/>
    </xf>
    <xf numFmtId="0" fontId="68" fillId="8" borderId="2" applyNumberFormat="0" applyAlignment="0" applyProtection="0"/>
    <xf numFmtId="10" fontId="62" fillId="24" borderId="9" applyNumberFormat="0" applyBorder="0" applyAlignment="0" applyProtection="0"/>
    <xf numFmtId="0" fontId="69" fillId="0" borderId="0"/>
    <xf numFmtId="0" fontId="69" fillId="0" borderId="0"/>
    <xf numFmtId="170" fontId="44" fillId="0" borderId="0" applyFill="0" applyBorder="0" applyAlignment="0"/>
    <xf numFmtId="187" fontId="44" fillId="0" borderId="0" applyFill="0" applyBorder="0" applyAlignment="0"/>
    <xf numFmtId="170" fontId="44" fillId="0" borderId="0" applyFill="0" applyBorder="0" applyAlignment="0"/>
    <xf numFmtId="190" fontId="44" fillId="0" borderId="0" applyFill="0" applyBorder="0" applyAlignment="0"/>
    <xf numFmtId="187" fontId="44" fillId="0" borderId="0" applyFill="0" applyBorder="0" applyAlignment="0"/>
    <xf numFmtId="0" fontId="70" fillId="0" borderId="10" applyNumberFormat="0" applyFill="0" applyAlignment="0" applyProtection="0"/>
    <xf numFmtId="38" fontId="71" fillId="0" borderId="0" applyFont="0" applyFill="0" applyBorder="0" applyAlignment="0" applyProtection="0"/>
    <xf numFmtId="40" fontId="71" fillId="0" borderId="0" applyFont="0" applyFill="0" applyBorder="0" applyAlignment="0" applyProtection="0"/>
    <xf numFmtId="0" fontId="72" fillId="0" borderId="11"/>
    <xf numFmtId="167" fontId="71" fillId="0" borderId="0" applyFont="0" applyFill="0" applyBorder="0" applyAlignment="0" applyProtection="0"/>
    <xf numFmtId="168" fontId="71" fillId="0" borderId="0" applyFont="0" applyFill="0" applyBorder="0" applyAlignment="0" applyProtection="0"/>
    <xf numFmtId="0" fontId="51" fillId="0" borderId="0" applyNumberFormat="0" applyFont="0" applyFill="0" applyAlignment="0"/>
    <xf numFmtId="0" fontId="73" fillId="25" borderId="0" applyNumberFormat="0" applyBorder="0" applyAlignment="0" applyProtection="0"/>
    <xf numFmtId="0" fontId="49" fillId="0" borderId="0"/>
    <xf numFmtId="37" fontId="74" fillId="0" borderId="0"/>
    <xf numFmtId="0" fontId="75" fillId="0" borderId="9" applyNumberFormat="0" applyFont="0" applyFill="0" applyBorder="0" applyAlignment="0">
      <alignment horizontal="center"/>
    </xf>
    <xf numFmtId="173" fontId="14" fillId="0" borderId="0"/>
    <xf numFmtId="0" fontId="76" fillId="0" borderId="0"/>
    <xf numFmtId="0" fontId="7" fillId="0" borderId="0"/>
    <xf numFmtId="0" fontId="14" fillId="26" borderId="12" applyNumberFormat="0" applyFont="0" applyAlignment="0" applyProtection="0"/>
    <xf numFmtId="0" fontId="77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49" fillId="0" borderId="0"/>
    <xf numFmtId="0" fontId="78" fillId="21" borderId="13" applyNumberFormat="0" applyAlignment="0" applyProtection="0"/>
    <xf numFmtId="0" fontId="79" fillId="27" borderId="0"/>
    <xf numFmtId="0" fontId="9" fillId="0" borderId="0"/>
    <xf numFmtId="189" fontId="14" fillId="0" borderId="0" applyFont="0" applyFill="0" applyBorder="0" applyAlignment="0" applyProtection="0"/>
    <xf numFmtId="182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9" fontId="71" fillId="0" borderId="14" applyNumberFormat="0" applyBorder="0"/>
    <xf numFmtId="170" fontId="44" fillId="0" borderId="0" applyFill="0" applyBorder="0" applyAlignment="0"/>
    <xf numFmtId="187" fontId="44" fillId="0" borderId="0" applyFill="0" applyBorder="0" applyAlignment="0"/>
    <xf numFmtId="170" fontId="44" fillId="0" borderId="0" applyFill="0" applyBorder="0" applyAlignment="0"/>
    <xf numFmtId="190" fontId="44" fillId="0" borderId="0" applyFill="0" applyBorder="0" applyAlignment="0"/>
    <xf numFmtId="187" fontId="44" fillId="0" borderId="0" applyFill="0" applyBorder="0" applyAlignment="0"/>
    <xf numFmtId="0" fontId="80" fillId="0" borderId="0"/>
    <xf numFmtId="0" fontId="69" fillId="0" borderId="0" applyNumberFormat="0" applyFont="0" applyFill="0" applyBorder="0" applyAlignment="0" applyProtection="0">
      <alignment horizontal="left"/>
    </xf>
    <xf numFmtId="0" fontId="81" fillId="0" borderId="11">
      <alignment horizontal="center"/>
    </xf>
    <xf numFmtId="0" fontId="14" fillId="28" borderId="0"/>
    <xf numFmtId="0" fontId="26" fillId="0" borderId="0" applyNumberFormat="0" applyFill="0" applyBorder="0" applyAlignment="0" applyProtection="0"/>
    <xf numFmtId="0" fontId="72" fillId="0" borderId="0"/>
    <xf numFmtId="195" fontId="83" fillId="0" borderId="15">
      <alignment horizontal="right" vertical="center"/>
    </xf>
    <xf numFmtId="197" fontId="84" fillId="0" borderId="15">
      <alignment horizontal="right" vertical="center"/>
    </xf>
    <xf numFmtId="195" fontId="83" fillId="0" borderId="15">
      <alignment horizontal="right" vertical="center"/>
    </xf>
    <xf numFmtId="195" fontId="83" fillId="0" borderId="15">
      <alignment horizontal="right" vertical="center"/>
    </xf>
    <xf numFmtId="197" fontId="85" fillId="0" borderId="15">
      <alignment horizontal="right" vertical="center"/>
    </xf>
    <xf numFmtId="197" fontId="85" fillId="0" borderId="15">
      <alignment horizontal="right" vertical="center"/>
    </xf>
    <xf numFmtId="195" fontId="83" fillId="0" borderId="15">
      <alignment horizontal="right" vertical="center"/>
    </xf>
    <xf numFmtId="195" fontId="83" fillId="0" borderId="15">
      <alignment horizontal="right" vertical="center"/>
    </xf>
    <xf numFmtId="197" fontId="85" fillId="0" borderId="15">
      <alignment horizontal="right" vertical="center"/>
    </xf>
    <xf numFmtId="197" fontId="85" fillId="0" borderId="15">
      <alignment horizontal="right" vertical="center"/>
    </xf>
    <xf numFmtId="197" fontId="85" fillId="0" borderId="15">
      <alignment horizontal="right" vertical="center"/>
    </xf>
    <xf numFmtId="197" fontId="85" fillId="0" borderId="15">
      <alignment horizontal="right" vertical="center"/>
    </xf>
    <xf numFmtId="195" fontId="83" fillId="0" borderId="15">
      <alignment horizontal="right" vertical="center"/>
    </xf>
    <xf numFmtId="197" fontId="85" fillId="0" borderId="15">
      <alignment horizontal="right" vertical="center"/>
    </xf>
    <xf numFmtId="195" fontId="83" fillId="0" borderId="15">
      <alignment horizontal="right" vertical="center"/>
    </xf>
    <xf numFmtId="197" fontId="85" fillId="0" borderId="15">
      <alignment horizontal="right" vertical="center"/>
    </xf>
    <xf numFmtId="195" fontId="83" fillId="0" borderId="15">
      <alignment horizontal="right" vertical="center"/>
    </xf>
    <xf numFmtId="197" fontId="85" fillId="0" borderId="15">
      <alignment horizontal="right" vertical="center"/>
    </xf>
    <xf numFmtId="49" fontId="50" fillId="0" borderId="0" applyFill="0" applyBorder="0" applyAlignment="0"/>
    <xf numFmtId="183" fontId="14" fillId="0" borderId="0" applyFill="0" applyBorder="0" applyAlignment="0"/>
    <xf numFmtId="184" fontId="14" fillId="0" borderId="0" applyFill="0" applyBorder="0" applyAlignment="0"/>
    <xf numFmtId="196" fontId="83" fillId="0" borderId="15">
      <alignment horizontal="center"/>
    </xf>
    <xf numFmtId="0" fontId="86" fillId="0" borderId="16"/>
    <xf numFmtId="0" fontId="87" fillId="0" borderId="16"/>
    <xf numFmtId="0" fontId="7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4" fillId="0" borderId="17" applyNumberFormat="0" applyFont="0" applyFill="0" applyAlignment="0" applyProtection="0"/>
    <xf numFmtId="0" fontId="6" fillId="0" borderId="0"/>
    <xf numFmtId="180" fontId="83" fillId="0" borderId="0"/>
    <xf numFmtId="194" fontId="83" fillId="0" borderId="9"/>
    <xf numFmtId="0" fontId="89" fillId="0" borderId="0"/>
    <xf numFmtId="0" fontId="89" fillId="0" borderId="0"/>
    <xf numFmtId="166" fontId="90" fillId="29" borderId="18">
      <alignment vertical="top"/>
    </xf>
    <xf numFmtId="0" fontId="91" fillId="30" borderId="9">
      <alignment horizontal="left" vertical="center"/>
    </xf>
    <xf numFmtId="167" fontId="92" fillId="31" borderId="18"/>
    <xf numFmtId="166" fontId="66" fillId="0" borderId="18">
      <alignment horizontal="left" vertical="top"/>
    </xf>
    <xf numFmtId="0" fontId="93" fillId="32" borderId="0">
      <alignment horizontal="left" vertical="center"/>
    </xf>
    <xf numFmtId="166" fontId="26" fillId="0" borderId="19">
      <alignment horizontal="left" vertical="top"/>
    </xf>
    <xf numFmtId="0" fontId="94" fillId="0" borderId="19">
      <alignment horizontal="left" vertical="center"/>
    </xf>
    <xf numFmtId="199" fontId="14" fillId="0" borderId="0" applyFont="0" applyFill="0" applyBorder="0" applyAlignment="0" applyProtection="0"/>
    <xf numFmtId="201" fontId="14" fillId="0" borderId="0" applyFont="0" applyFill="0" applyBorder="0" applyAlignment="0" applyProtection="0"/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169" fontId="97" fillId="0" borderId="0" applyFont="0" applyFill="0" applyBorder="0" applyAlignment="0" applyProtection="0"/>
    <xf numFmtId="170" fontId="97" fillId="0" borderId="0" applyFont="0" applyFill="0" applyBorder="0" applyAlignment="0" applyProtection="0"/>
    <xf numFmtId="0" fontId="97" fillId="0" borderId="0"/>
    <xf numFmtId="0" fontId="102" fillId="0" borderId="0" applyFont="0" applyFill="0" applyBorder="0" applyAlignment="0" applyProtection="0"/>
    <xf numFmtId="0" fontId="102" fillId="0" borderId="0" applyFont="0" applyFill="0" applyBorder="0" applyAlignment="0" applyProtection="0"/>
    <xf numFmtId="0" fontId="103" fillId="0" borderId="0">
      <alignment vertical="center"/>
    </xf>
    <xf numFmtId="40" fontId="17" fillId="0" borderId="0" applyFont="0" applyFill="0" applyBorder="0" applyAlignment="0" applyProtection="0"/>
    <xf numFmtId="38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9" fontId="98" fillId="0" borderId="0" applyFont="0" applyFill="0" applyBorder="0" applyAlignment="0" applyProtection="0"/>
    <xf numFmtId="0" fontId="18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98" fillId="0" borderId="0" applyFont="0" applyFill="0" applyBorder="0" applyAlignment="0" applyProtection="0"/>
    <xf numFmtId="0" fontId="98" fillId="0" borderId="0" applyFont="0" applyFill="0" applyBorder="0" applyAlignment="0" applyProtection="0"/>
    <xf numFmtId="175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0" fontId="20" fillId="0" borderId="0"/>
    <xf numFmtId="0" fontId="14" fillId="0" borderId="0"/>
    <xf numFmtId="0" fontId="51" fillId="0" borderId="0"/>
    <xf numFmtId="164" fontId="99" fillId="0" borderId="0" applyFont="0" applyFill="0" applyBorder="0" applyAlignment="0" applyProtection="0"/>
    <xf numFmtId="165" fontId="99" fillId="0" borderId="0" applyFont="0" applyFill="0" applyBorder="0" applyAlignment="0" applyProtection="0"/>
    <xf numFmtId="172" fontId="100" fillId="0" borderId="0" applyFont="0" applyFill="0" applyBorder="0" applyAlignment="0" applyProtection="0"/>
    <xf numFmtId="171" fontId="100" fillId="0" borderId="0" applyFont="0" applyFill="0" applyBorder="0" applyAlignment="0" applyProtection="0"/>
    <xf numFmtId="0" fontId="100" fillId="0" borderId="0"/>
    <xf numFmtId="169" fontId="99" fillId="0" borderId="0" applyFont="0" applyFill="0" applyBorder="0" applyAlignment="0" applyProtection="0"/>
    <xf numFmtId="167" fontId="101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100" fillId="0" borderId="0" applyFont="0" applyFill="0" applyBorder="0" applyAlignment="0" applyProtection="0"/>
    <xf numFmtId="169" fontId="100" fillId="0" borderId="0" applyFont="0" applyFill="0" applyBorder="0" applyAlignment="0" applyProtection="0"/>
    <xf numFmtId="0" fontId="6" fillId="0" borderId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403">
    <xf numFmtId="0" fontId="0" fillId="0" borderId="0" xfId="0"/>
    <xf numFmtId="0" fontId="21" fillId="33" borderId="0" xfId="221" applyFont="1" applyFill="1"/>
    <xf numFmtId="0" fontId="14" fillId="0" borderId="0" xfId="221"/>
    <xf numFmtId="0" fontId="14" fillId="33" borderId="0" xfId="221" applyFill="1"/>
    <xf numFmtId="0" fontId="14" fillId="34" borderId="21" xfId="221" applyFill="1" applyBorder="1"/>
    <xf numFmtId="0" fontId="22" fillId="35" borderId="22" xfId="221" applyFont="1" applyFill="1" applyBorder="1" applyAlignment="1">
      <alignment horizontal="center"/>
    </xf>
    <xf numFmtId="0" fontId="23" fillId="36" borderId="23" xfId="221" applyFont="1" applyFill="1" applyBorder="1" applyAlignment="1">
      <alignment horizontal="center"/>
    </xf>
    <xf numFmtId="0" fontId="22" fillId="35" borderId="23" xfId="221" applyFont="1" applyFill="1" applyBorder="1" applyAlignment="1">
      <alignment horizontal="center"/>
    </xf>
    <xf numFmtId="0" fontId="22" fillId="35" borderId="24" xfId="221" applyFont="1" applyFill="1" applyBorder="1" applyAlignment="1">
      <alignment horizontal="center"/>
    </xf>
    <xf numFmtId="0" fontId="14" fillId="34" borderId="18" xfId="221" applyFill="1" applyBorder="1"/>
    <xf numFmtId="0" fontId="14" fillId="34" borderId="25" xfId="221" applyFill="1" applyBorder="1"/>
    <xf numFmtId="0" fontId="11" fillId="0" borderId="0" xfId="0" applyFont="1" applyFill="1"/>
    <xf numFmtId="0" fontId="13" fillId="0" borderId="0" xfId="0" applyFont="1" applyFill="1"/>
    <xf numFmtId="0" fontId="10" fillId="0" borderId="0" xfId="0" applyFont="1" applyFill="1"/>
    <xf numFmtId="173" fontId="13" fillId="0" borderId="0" xfId="64" applyNumberFormat="1" applyFont="1" applyFill="1"/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/>
    <xf numFmtId="173" fontId="10" fillId="0" borderId="0" xfId="64" applyNumberFormat="1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10" fillId="0" borderId="0" xfId="0" applyNumberFormat="1" applyFont="1" applyFill="1"/>
    <xf numFmtId="173" fontId="13" fillId="0" borderId="0" xfId="0" applyNumberFormat="1" applyFont="1" applyFill="1"/>
    <xf numFmtId="173" fontId="10" fillId="0" borderId="0" xfId="0" applyNumberFormat="1" applyFont="1" applyFill="1"/>
    <xf numFmtId="0" fontId="12" fillId="0" borderId="0" xfId="0" applyFont="1" applyFill="1"/>
    <xf numFmtId="0" fontId="8" fillId="0" borderId="0" xfId="0" applyFont="1" applyFill="1" applyAlignment="1">
      <alignment horizontal="left" vertical="center"/>
    </xf>
    <xf numFmtId="0" fontId="14" fillId="0" borderId="0" xfId="130" applyFont="1" applyFill="1"/>
    <xf numFmtId="0" fontId="106" fillId="0" borderId="0" xfId="0" applyFont="1"/>
    <xf numFmtId="173" fontId="10" fillId="0" borderId="0" xfId="66" applyNumberFormat="1" applyFont="1" applyFill="1"/>
    <xf numFmtId="173" fontId="24" fillId="0" borderId="0" xfId="66" applyNumberFormat="1" applyFont="1" applyFill="1" applyBorder="1" applyAlignment="1">
      <alignment horizontal="center"/>
    </xf>
    <xf numFmtId="173" fontId="24" fillId="0" borderId="27" xfId="66" applyNumberFormat="1" applyFont="1" applyFill="1" applyBorder="1" applyAlignment="1">
      <alignment horizontal="center"/>
    </xf>
    <xf numFmtId="173" fontId="24" fillId="0" borderId="27" xfId="66" applyNumberFormat="1" applyFont="1" applyFill="1" applyBorder="1" applyAlignment="1">
      <alignment horizontal="left"/>
    </xf>
    <xf numFmtId="173" fontId="104" fillId="0" borderId="27" xfId="66" applyNumberFormat="1" applyFont="1" applyFill="1" applyBorder="1" applyAlignment="1">
      <alignment horizontal="center"/>
    </xf>
    <xf numFmtId="173" fontId="11" fillId="0" borderId="0" xfId="66" applyNumberFormat="1" applyFont="1" applyFill="1" applyAlignment="1">
      <alignment horizontal="right"/>
    </xf>
    <xf numFmtId="0" fontId="13" fillId="0" borderId="18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173" fontId="13" fillId="0" borderId="18" xfId="66" applyNumberFormat="1" applyFont="1" applyFill="1" applyBorder="1" applyAlignment="1">
      <alignment horizontal="center" vertical="center" wrapText="1"/>
    </xf>
    <xf numFmtId="0" fontId="51" fillId="0" borderId="0" xfId="0" applyFont="1" applyFill="1"/>
    <xf numFmtId="173" fontId="51" fillId="0" borderId="0" xfId="64" applyNumberFormat="1" applyFont="1" applyFill="1" applyAlignment="1">
      <alignment horizontal="center" vertical="center"/>
    </xf>
    <xf numFmtId="0" fontId="51" fillId="0" borderId="0" xfId="0" applyFont="1" applyFill="1" applyAlignment="1">
      <alignment horizontal="center" vertical="center"/>
    </xf>
    <xf numFmtId="173" fontId="51" fillId="0" borderId="0" xfId="64" applyNumberFormat="1" applyFont="1" applyFill="1"/>
    <xf numFmtId="0" fontId="51" fillId="0" borderId="0" xfId="0" applyFont="1" applyAlignment="1">
      <alignment horizontal="center"/>
    </xf>
    <xf numFmtId="0" fontId="51" fillId="0" borderId="0" xfId="0" applyFont="1" applyFill="1" applyAlignment="1">
      <alignment horizontal="left" vertical="center"/>
    </xf>
    <xf numFmtId="173" fontId="51" fillId="0" borderId="0" xfId="64" applyNumberFormat="1" applyFont="1" applyFill="1" applyBorder="1"/>
    <xf numFmtId="0" fontId="51" fillId="0" borderId="0" xfId="0" applyFont="1" applyFill="1" applyAlignment="1">
      <alignment horizontal="center"/>
    </xf>
    <xf numFmtId="0" fontId="6" fillId="0" borderId="0" xfId="0" applyFont="1"/>
    <xf numFmtId="0" fontId="82" fillId="0" borderId="9" xfId="0" applyFont="1" applyBorder="1" applyAlignment="1">
      <alignment horizontal="center" vertical="center"/>
    </xf>
    <xf numFmtId="173" fontId="6" fillId="0" borderId="0" xfId="64" applyNumberFormat="1" applyFont="1"/>
    <xf numFmtId="173" fontId="99" fillId="0" borderId="0" xfId="64" applyNumberFormat="1" applyFont="1" applyFill="1"/>
    <xf numFmtId="173" fontId="99" fillId="0" borderId="0" xfId="64" applyNumberFormat="1" applyFont="1" applyFill="1" applyAlignment="1">
      <alignment horizontal="center" vertical="center"/>
    </xf>
    <xf numFmtId="173" fontId="6" fillId="0" borderId="0" xfId="0" applyNumberFormat="1" applyFont="1"/>
    <xf numFmtId="0" fontId="107" fillId="40" borderId="18" xfId="0" applyFont="1" applyFill="1" applyBorder="1" applyAlignment="1">
      <alignment horizontal="center" vertical="center" wrapText="1"/>
    </xf>
    <xf numFmtId="173" fontId="6" fillId="0" borderId="20" xfId="64" applyNumberFormat="1" applyFont="1" applyFill="1" applyBorder="1"/>
    <xf numFmtId="0" fontId="82" fillId="0" borderId="0" xfId="0" applyFont="1"/>
    <xf numFmtId="0" fontId="82" fillId="0" borderId="0" xfId="0" applyFont="1" applyAlignment="1">
      <alignment horizontal="left" indent="1"/>
    </xf>
    <xf numFmtId="0" fontId="0" fillId="0" borderId="9" xfId="0" applyNumberFormat="1" applyBorder="1" applyAlignment="1">
      <alignment horizontal="center"/>
    </xf>
    <xf numFmtId="0" fontId="82" fillId="0" borderId="9" xfId="0" applyNumberFormat="1" applyFont="1" applyBorder="1" applyAlignment="1">
      <alignment horizontal="center"/>
    </xf>
    <xf numFmtId="0" fontId="82" fillId="0" borderId="15" xfId="0" applyFont="1" applyBorder="1" applyAlignment="1">
      <alignment horizontal="center" vertical="center"/>
    </xf>
    <xf numFmtId="0" fontId="82" fillId="0" borderId="30" xfId="0" applyFont="1" applyBorder="1" applyAlignment="1">
      <alignment horizontal="center" vertical="center"/>
    </xf>
    <xf numFmtId="204" fontId="0" fillId="0" borderId="9" xfId="0" applyNumberFormat="1" applyBorder="1" applyAlignment="1">
      <alignment horizontal="center"/>
    </xf>
    <xf numFmtId="0" fontId="82" fillId="0" borderId="35" xfId="0" applyFont="1" applyBorder="1" applyAlignment="1">
      <alignment horizontal="center" vertical="center"/>
    </xf>
    <xf numFmtId="0" fontId="82" fillId="0" borderId="36" xfId="0" applyFont="1" applyBorder="1" applyAlignment="1">
      <alignment horizontal="center" vertical="center"/>
    </xf>
    <xf numFmtId="0" fontId="0" fillId="0" borderId="35" xfId="0" applyNumberFormat="1" applyBorder="1" applyAlignment="1">
      <alignment horizontal="center"/>
    </xf>
    <xf numFmtId="0" fontId="82" fillId="0" borderId="36" xfId="0" applyNumberFormat="1" applyFont="1" applyBorder="1" applyAlignment="1">
      <alignment horizontal="center"/>
    </xf>
    <xf numFmtId="0" fontId="0" fillId="0" borderId="37" xfId="0" applyNumberFormat="1" applyBorder="1" applyAlignment="1">
      <alignment horizontal="center"/>
    </xf>
    <xf numFmtId="0" fontId="0" fillId="0" borderId="25" xfId="0" applyNumberFormat="1" applyBorder="1" applyAlignment="1">
      <alignment horizontal="center"/>
    </xf>
    <xf numFmtId="0" fontId="82" fillId="0" borderId="38" xfId="0" applyNumberFormat="1" applyFont="1" applyBorder="1" applyAlignment="1">
      <alignment horizontal="center"/>
    </xf>
    <xf numFmtId="0" fontId="82" fillId="0" borderId="42" xfId="0" applyFont="1" applyBorder="1" applyAlignment="1">
      <alignment horizontal="center" vertical="center"/>
    </xf>
    <xf numFmtId="0" fontId="82" fillId="0" borderId="43" xfId="0" applyFont="1" applyBorder="1" applyAlignment="1">
      <alignment horizontal="center" vertical="center"/>
    </xf>
    <xf numFmtId="204" fontId="0" fillId="0" borderId="36" xfId="0" applyNumberFormat="1" applyBorder="1" applyAlignment="1">
      <alignment horizontal="center"/>
    </xf>
    <xf numFmtId="204" fontId="0" fillId="0" borderId="25" xfId="0" applyNumberFormat="1" applyBorder="1" applyAlignment="1">
      <alignment horizontal="center"/>
    </xf>
    <xf numFmtId="0" fontId="82" fillId="0" borderId="25" xfId="0" applyNumberFormat="1" applyFont="1" applyBorder="1" applyAlignment="1">
      <alignment horizontal="center"/>
    </xf>
    <xf numFmtId="204" fontId="0" fillId="0" borderId="38" xfId="0" applyNumberFormat="1" applyBorder="1" applyAlignment="1">
      <alignment horizontal="center"/>
    </xf>
    <xf numFmtId="0" fontId="0" fillId="0" borderId="45" xfId="0" applyBorder="1" applyAlignment="1">
      <alignment horizontal="left" indent="1"/>
    </xf>
    <xf numFmtId="0" fontId="0" fillId="0" borderId="46" xfId="0" applyBorder="1" applyAlignment="1">
      <alignment horizontal="left" indent="1"/>
    </xf>
    <xf numFmtId="0" fontId="6" fillId="0" borderId="0" xfId="0" applyFont="1" applyFill="1" applyBorder="1"/>
    <xf numFmtId="0" fontId="6" fillId="0" borderId="0" xfId="0" applyFont="1" applyFill="1"/>
    <xf numFmtId="0" fontId="6" fillId="0" borderId="0" xfId="0" applyFont="1" applyFill="1" applyBorder="1" applyAlignment="1">
      <alignment horizontal="right"/>
    </xf>
    <xf numFmtId="173" fontId="82" fillId="37" borderId="4" xfId="64" applyNumberFormat="1" applyFont="1" applyFill="1" applyBorder="1"/>
    <xf numFmtId="173" fontId="82" fillId="0" borderId="29" xfId="64" applyNumberFormat="1" applyFont="1" applyFill="1" applyBorder="1"/>
    <xf numFmtId="173" fontId="82" fillId="0" borderId="0" xfId="64" applyNumberFormat="1" applyFont="1" applyFill="1" applyBorder="1"/>
    <xf numFmtId="0" fontId="6" fillId="0" borderId="29" xfId="0" applyFont="1" applyBorder="1"/>
    <xf numFmtId="0" fontId="6" fillId="0" borderId="0" xfId="0" applyFont="1" applyBorder="1" applyAlignment="1">
      <alignment horizontal="center"/>
    </xf>
    <xf numFmtId="0" fontId="118" fillId="0" borderId="0" xfId="0" applyFont="1" applyFill="1" applyBorder="1" applyAlignment="1">
      <alignment horizontal="right"/>
    </xf>
    <xf numFmtId="173" fontId="6" fillId="0" borderId="0" xfId="64" applyNumberFormat="1" applyFont="1" applyAlignment="1">
      <alignment horizontal="right"/>
    </xf>
    <xf numFmtId="0" fontId="82" fillId="0" borderId="0" xfId="0" applyFont="1" applyAlignment="1">
      <alignment horizontal="center"/>
    </xf>
    <xf numFmtId="173" fontId="82" fillId="0" borderId="0" xfId="64" applyNumberFormat="1" applyFont="1" applyAlignment="1">
      <alignment horizontal="center"/>
    </xf>
    <xf numFmtId="173" fontId="117" fillId="0" borderId="0" xfId="64" applyNumberFormat="1" applyFont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173" fontId="82" fillId="0" borderId="0" xfId="0" applyNumberFormat="1" applyFont="1" applyFill="1" applyBorder="1"/>
    <xf numFmtId="173" fontId="82" fillId="0" borderId="9" xfId="64" applyNumberFormat="1" applyFont="1" applyBorder="1"/>
    <xf numFmtId="0" fontId="118" fillId="0" borderId="0" xfId="0" applyFont="1" applyBorder="1" applyAlignment="1">
      <alignment horizontal="right"/>
    </xf>
    <xf numFmtId="173" fontId="6" fillId="38" borderId="0" xfId="64" applyNumberFormat="1" applyFont="1" applyFill="1"/>
    <xf numFmtId="173" fontId="0" fillId="0" borderId="0" xfId="0" applyNumberFormat="1"/>
    <xf numFmtId="173" fontId="125" fillId="0" borderId="27" xfId="66" applyNumberFormat="1" applyFont="1" applyFill="1" applyBorder="1" applyAlignment="1"/>
    <xf numFmtId="173" fontId="24" fillId="0" borderId="0" xfId="66" applyNumberFormat="1" applyFont="1" applyFill="1" applyBorder="1" applyAlignment="1">
      <alignment horizontal="left"/>
    </xf>
    <xf numFmtId="173" fontId="104" fillId="0" borderId="0" xfId="66" applyNumberFormat="1" applyFont="1" applyFill="1" applyBorder="1" applyAlignment="1">
      <alignment horizontal="center"/>
    </xf>
    <xf numFmtId="173" fontId="125" fillId="0" borderId="0" xfId="66" quotePrefix="1" applyNumberFormat="1" applyFont="1" applyFill="1" applyBorder="1" applyAlignment="1"/>
    <xf numFmtId="0" fontId="6" fillId="0" borderId="28" xfId="0" applyFont="1" applyFill="1" applyBorder="1" applyAlignment="1">
      <alignment wrapText="1"/>
    </xf>
    <xf numFmtId="0" fontId="99" fillId="0" borderId="20" xfId="0" applyFont="1" applyFill="1" applyBorder="1" applyAlignment="1">
      <alignment horizontal="left" wrapText="1"/>
    </xf>
    <xf numFmtId="0" fontId="118" fillId="0" borderId="28" xfId="0" applyNumberFormat="1" applyFont="1" applyFill="1" applyBorder="1"/>
    <xf numFmtId="41" fontId="6" fillId="0" borderId="31" xfId="64" applyNumberFormat="1" applyFont="1" applyFill="1" applyBorder="1"/>
    <xf numFmtId="41" fontId="99" fillId="0" borderId="31" xfId="64" applyNumberFormat="1" applyFont="1" applyFill="1" applyBorder="1" applyAlignment="1">
      <alignment horizontal="center" wrapText="1"/>
    </xf>
    <xf numFmtId="41" fontId="6" fillId="0" borderId="20" xfId="64" applyNumberFormat="1" applyFont="1" applyFill="1" applyBorder="1"/>
    <xf numFmtId="41" fontId="99" fillId="0" borderId="20" xfId="64" applyNumberFormat="1" applyFont="1" applyFill="1" applyBorder="1" applyAlignment="1">
      <alignment horizontal="center" wrapText="1"/>
    </xf>
    <xf numFmtId="41" fontId="6" fillId="0" borderId="28" xfId="64" applyNumberFormat="1" applyFont="1" applyFill="1" applyBorder="1"/>
    <xf numFmtId="41" fontId="99" fillId="0" borderId="28" xfId="64" applyNumberFormat="1" applyFont="1" applyFill="1" applyBorder="1" applyAlignment="1">
      <alignment horizontal="center" wrapText="1"/>
    </xf>
    <xf numFmtId="0" fontId="115" fillId="0" borderId="20" xfId="0" applyNumberFormat="1" applyFont="1" applyFill="1" applyBorder="1" applyAlignment="1">
      <alignment horizontal="left" wrapText="1"/>
    </xf>
    <xf numFmtId="173" fontId="99" fillId="0" borderId="20" xfId="64" applyNumberFormat="1" applyFont="1" applyFill="1" applyBorder="1" applyAlignment="1">
      <alignment horizontal="center" wrapText="1"/>
    </xf>
    <xf numFmtId="173" fontId="6" fillId="0" borderId="28" xfId="64" applyNumberFormat="1" applyFont="1" applyFill="1" applyBorder="1"/>
    <xf numFmtId="173" fontId="99" fillId="0" borderId="28" xfId="64" applyNumberFormat="1" applyFont="1" applyFill="1" applyBorder="1" applyAlignment="1">
      <alignment horizontal="center" wrapText="1"/>
    </xf>
    <xf numFmtId="0" fontId="99" fillId="0" borderId="31" xfId="0" applyFont="1" applyFill="1" applyBorder="1" applyAlignment="1">
      <alignment horizontal="left" wrapText="1"/>
    </xf>
    <xf numFmtId="0" fontId="115" fillId="0" borderId="31" xfId="0" applyNumberFormat="1" applyFont="1" applyFill="1" applyBorder="1" applyAlignment="1">
      <alignment horizontal="left" wrapText="1"/>
    </xf>
    <xf numFmtId="173" fontId="99" fillId="0" borderId="31" xfId="64" applyNumberFormat="1" applyFont="1" applyFill="1" applyBorder="1" applyAlignment="1">
      <alignment horizontal="center" wrapText="1"/>
    </xf>
    <xf numFmtId="0" fontId="119" fillId="0" borderId="20" xfId="0" applyFont="1" applyFill="1" applyBorder="1" applyAlignment="1">
      <alignment horizontal="left"/>
    </xf>
    <xf numFmtId="0" fontId="115" fillId="0" borderId="20" xfId="0" applyNumberFormat="1" applyFont="1" applyFill="1" applyBorder="1" applyAlignment="1"/>
    <xf numFmtId="173" fontId="6" fillId="0" borderId="31" xfId="64" applyNumberFormat="1" applyFont="1" applyFill="1" applyBorder="1"/>
    <xf numFmtId="0" fontId="99" fillId="0" borderId="28" xfId="0" applyNumberFormat="1" applyFont="1" applyFill="1" applyBorder="1" applyAlignment="1">
      <alignment horizontal="left" wrapText="1"/>
    </xf>
    <xf numFmtId="14" fontId="51" fillId="0" borderId="0" xfId="0" applyNumberFormat="1" applyFont="1" applyFill="1" applyAlignment="1"/>
    <xf numFmtId="0" fontId="99" fillId="0" borderId="20" xfId="0" applyNumberFormat="1" applyFont="1" applyFill="1" applyBorder="1" applyAlignment="1">
      <alignment horizontal="left" wrapText="1"/>
    </xf>
    <xf numFmtId="0" fontId="82" fillId="0" borderId="0" xfId="0" applyFont="1" applyFill="1" applyBorder="1" applyAlignment="1">
      <alignment horizontal="right"/>
    </xf>
    <xf numFmtId="0" fontId="6" fillId="0" borderId="28" xfId="0" applyNumberFormat="1" applyFont="1" applyFill="1" applyBorder="1"/>
    <xf numFmtId="0" fontId="6" fillId="0" borderId="20" xfId="0" applyNumberFormat="1" applyFont="1" applyFill="1" applyBorder="1"/>
    <xf numFmtId="0" fontId="6" fillId="0" borderId="0" xfId="233" applyFont="1"/>
    <xf numFmtId="0" fontId="82" fillId="0" borderId="0" xfId="233" applyFont="1" applyAlignment="1">
      <alignment horizontal="center"/>
    </xf>
    <xf numFmtId="0" fontId="105" fillId="37" borderId="19" xfId="233" applyFont="1" applyFill="1" applyBorder="1"/>
    <xf numFmtId="0" fontId="6" fillId="37" borderId="0" xfId="233" applyFont="1" applyFill="1"/>
    <xf numFmtId="0" fontId="99" fillId="0" borderId="31" xfId="233" applyFont="1" applyFill="1" applyBorder="1" applyAlignment="1">
      <alignment horizontal="left" wrapText="1"/>
    </xf>
    <xf numFmtId="0" fontId="115" fillId="0" borderId="31" xfId="233" applyNumberFormat="1" applyFont="1" applyFill="1" applyBorder="1" applyAlignment="1">
      <alignment horizontal="left" wrapText="1"/>
    </xf>
    <xf numFmtId="0" fontId="6" fillId="0" borderId="0" xfId="233" applyFont="1" applyFill="1"/>
    <xf numFmtId="0" fontId="99" fillId="0" borderId="20" xfId="233" applyFont="1" applyFill="1" applyBorder="1" applyAlignment="1">
      <alignment horizontal="left" wrapText="1"/>
    </xf>
    <xf numFmtId="0" fontId="115" fillId="0" borderId="20" xfId="233" applyNumberFormat="1" applyFont="1" applyFill="1" applyBorder="1" applyAlignment="1">
      <alignment horizontal="left" wrapText="1"/>
    </xf>
    <xf numFmtId="0" fontId="6" fillId="0" borderId="20" xfId="233" applyNumberFormat="1" applyFont="1" applyFill="1" applyBorder="1"/>
    <xf numFmtId="0" fontId="99" fillId="0" borderId="20" xfId="233" applyNumberFormat="1" applyFont="1" applyFill="1" applyBorder="1" applyAlignment="1">
      <alignment horizontal="left" wrapText="1"/>
    </xf>
    <xf numFmtId="0" fontId="119" fillId="0" borderId="20" xfId="233" applyFont="1" applyFill="1" applyBorder="1" applyAlignment="1">
      <alignment horizontal="left"/>
    </xf>
    <xf numFmtId="0" fontId="115" fillId="0" borderId="20" xfId="233" applyNumberFormat="1" applyFont="1" applyFill="1" applyBorder="1" applyAlignment="1"/>
    <xf numFmtId="0" fontId="118" fillId="0" borderId="28" xfId="233" applyNumberFormat="1" applyFont="1" applyFill="1" applyBorder="1"/>
    <xf numFmtId="0" fontId="6" fillId="0" borderId="28" xfId="233" applyFont="1" applyFill="1" applyBorder="1" applyAlignment="1">
      <alignment wrapText="1"/>
    </xf>
    <xf numFmtId="0" fontId="6" fillId="0" borderId="0" xfId="233" applyFont="1" applyFill="1" applyBorder="1" applyAlignment="1">
      <alignment vertical="center"/>
    </xf>
    <xf numFmtId="0" fontId="6" fillId="0" borderId="0" xfId="233" applyFont="1" applyFill="1" applyBorder="1"/>
    <xf numFmtId="0" fontId="6" fillId="0" borderId="0" xfId="233" applyFont="1" applyBorder="1"/>
    <xf numFmtId="0" fontId="119" fillId="0" borderId="31" xfId="233" applyFont="1" applyFill="1" applyBorder="1" applyAlignment="1">
      <alignment horizontal="left" wrapText="1"/>
    </xf>
    <xf numFmtId="0" fontId="119" fillId="0" borderId="20" xfId="233" applyFont="1" applyFill="1" applyBorder="1" applyAlignment="1">
      <alignment horizontal="left" wrapText="1"/>
    </xf>
    <xf numFmtId="0" fontId="118" fillId="0" borderId="20" xfId="233" applyNumberFormat="1" applyFont="1" applyFill="1" applyBorder="1"/>
    <xf numFmtId="0" fontId="6" fillId="0" borderId="28" xfId="233" applyNumberFormat="1" applyFont="1" applyFill="1" applyBorder="1"/>
    <xf numFmtId="0" fontId="99" fillId="0" borderId="28" xfId="233" applyNumberFormat="1" applyFont="1" applyFill="1" applyBorder="1" applyAlignment="1">
      <alignment horizontal="left" wrapText="1"/>
    </xf>
    <xf numFmtId="0" fontId="6" fillId="0" borderId="29" xfId="233" applyFont="1" applyBorder="1"/>
    <xf numFmtId="0" fontId="6" fillId="0" borderId="0" xfId="233" applyFont="1" applyBorder="1" applyAlignment="1">
      <alignment horizontal="center"/>
    </xf>
    <xf numFmtId="0" fontId="6" fillId="0" borderId="0" xfId="233" applyFont="1" applyBorder="1" applyAlignment="1">
      <alignment horizontal="left"/>
    </xf>
    <xf numFmtId="173" fontId="82" fillId="0" borderId="0" xfId="233" applyNumberFormat="1" applyFont="1" applyFill="1" applyBorder="1"/>
    <xf numFmtId="0" fontId="118" fillId="0" borderId="0" xfId="233" applyFont="1" applyFill="1" applyBorder="1" applyAlignment="1">
      <alignment horizontal="right"/>
    </xf>
    <xf numFmtId="0" fontId="6" fillId="0" borderId="0" xfId="233" applyFont="1" applyFill="1" applyBorder="1" applyAlignment="1">
      <alignment horizontal="right"/>
    </xf>
    <xf numFmtId="0" fontId="82" fillId="0" borderId="0" xfId="233" applyFont="1" applyFill="1" applyBorder="1" applyAlignment="1">
      <alignment horizontal="right"/>
    </xf>
    <xf numFmtId="0" fontId="118" fillId="0" borderId="0" xfId="233" applyFont="1" applyBorder="1" applyAlignment="1">
      <alignment horizontal="right"/>
    </xf>
    <xf numFmtId="173" fontId="6" fillId="0" borderId="0" xfId="233" applyNumberFormat="1" applyFont="1"/>
    <xf numFmtId="173" fontId="82" fillId="0" borderId="4" xfId="64" applyNumberFormat="1" applyFont="1" applyFill="1" applyBorder="1"/>
    <xf numFmtId="173" fontId="117" fillId="39" borderId="9" xfId="64" applyNumberFormat="1" applyFont="1" applyFill="1" applyBorder="1"/>
    <xf numFmtId="173" fontId="123" fillId="0" borderId="0" xfId="64" quotePrefix="1" applyNumberFormat="1" applyFont="1"/>
    <xf numFmtId="0" fontId="118" fillId="0" borderId="31" xfId="233" applyNumberFormat="1" applyFont="1" applyFill="1" applyBorder="1"/>
    <xf numFmtId="0" fontId="99" fillId="0" borderId="31" xfId="233" applyNumberFormat="1" applyFont="1" applyFill="1" applyBorder="1" applyAlignment="1">
      <alignment horizontal="left" wrapText="1"/>
    </xf>
    <xf numFmtId="0" fontId="119" fillId="0" borderId="20" xfId="0" applyFont="1" applyFill="1" applyBorder="1" applyAlignment="1">
      <alignment horizontal="left" wrapText="1"/>
    </xf>
    <xf numFmtId="0" fontId="115" fillId="0" borderId="20" xfId="0" applyNumberFormat="1" applyFont="1" applyFill="1" applyBorder="1" applyAlignment="1">
      <alignment wrapText="1"/>
    </xf>
    <xf numFmtId="0" fontId="6" fillId="0" borderId="0" xfId="233" applyFont="1" applyAlignment="1">
      <alignment wrapText="1"/>
    </xf>
    <xf numFmtId="0" fontId="99" fillId="0" borderId="26" xfId="0" applyFont="1" applyFill="1" applyBorder="1" applyAlignment="1">
      <alignment horizontal="left" wrapText="1"/>
    </xf>
    <xf numFmtId="0" fontId="115" fillId="0" borderId="26" xfId="0" applyNumberFormat="1" applyFont="1" applyFill="1" applyBorder="1" applyAlignment="1">
      <alignment horizontal="left" wrapText="1"/>
    </xf>
    <xf numFmtId="173" fontId="6" fillId="0" borderId="26" xfId="64" applyNumberFormat="1" applyFont="1" applyFill="1" applyBorder="1"/>
    <xf numFmtId="173" fontId="99" fillId="0" borderId="26" xfId="64" applyNumberFormat="1" applyFont="1" applyFill="1" applyBorder="1" applyAlignment="1">
      <alignment horizontal="center" wrapText="1"/>
    </xf>
    <xf numFmtId="14" fontId="119" fillId="0" borderId="28" xfId="0" applyNumberFormat="1" applyFont="1" applyFill="1" applyBorder="1" applyAlignment="1">
      <alignment horizontal="left" wrapText="1"/>
    </xf>
    <xf numFmtId="0" fontId="115" fillId="0" borderId="28" xfId="0" applyNumberFormat="1" applyFont="1" applyFill="1" applyBorder="1" applyAlignment="1">
      <alignment horizontal="left" wrapText="1"/>
    </xf>
    <xf numFmtId="0" fontId="105" fillId="37" borderId="4" xfId="0" applyFont="1" applyFill="1" applyBorder="1"/>
    <xf numFmtId="0" fontId="6" fillId="37" borderId="27" xfId="0" applyFont="1" applyFill="1" applyBorder="1"/>
    <xf numFmtId="0" fontId="6" fillId="0" borderId="27" xfId="0" applyFont="1" applyBorder="1"/>
    <xf numFmtId="173" fontId="82" fillId="0" borderId="27" xfId="64" applyNumberFormat="1" applyFont="1" applyBorder="1" applyAlignment="1">
      <alignment horizontal="center"/>
    </xf>
    <xf numFmtId="0" fontId="82" fillId="0" borderId="27" xfId="0" applyFont="1" applyBorder="1" applyAlignment="1">
      <alignment horizontal="center"/>
    </xf>
    <xf numFmtId="173" fontId="117" fillId="0" borderId="27" xfId="64" applyNumberFormat="1" applyFont="1" applyBorder="1" applyAlignment="1">
      <alignment horizontal="center"/>
    </xf>
    <xf numFmtId="0" fontId="99" fillId="0" borderId="20" xfId="0" applyFont="1" applyFill="1" applyBorder="1" applyAlignment="1">
      <alignment horizontal="left"/>
    </xf>
    <xf numFmtId="14" fontId="119" fillId="0" borderId="20" xfId="0" applyNumberFormat="1" applyFont="1" applyFill="1" applyBorder="1" applyAlignment="1">
      <alignment horizontal="left" wrapText="1"/>
    </xf>
    <xf numFmtId="0" fontId="99" fillId="0" borderId="31" xfId="0" applyFont="1" applyFill="1" applyBorder="1" applyAlignment="1">
      <alignment horizontal="left"/>
    </xf>
    <xf numFmtId="0" fontId="118" fillId="0" borderId="18" xfId="233" applyNumberFormat="1" applyFont="1" applyFill="1" applyBorder="1"/>
    <xf numFmtId="0" fontId="99" fillId="0" borderId="18" xfId="233" applyNumberFormat="1" applyFont="1" applyFill="1" applyBorder="1" applyAlignment="1">
      <alignment horizontal="left" wrapText="1"/>
    </xf>
    <xf numFmtId="173" fontId="6" fillId="0" borderId="18" xfId="64" applyNumberFormat="1" applyFont="1" applyFill="1" applyBorder="1"/>
    <xf numFmtId="173" fontId="99" fillId="0" borderId="18" xfId="64" applyNumberFormat="1" applyFont="1" applyFill="1" applyBorder="1" applyAlignment="1">
      <alignment horizontal="center" wrapText="1"/>
    </xf>
    <xf numFmtId="0" fontId="119" fillId="0" borderId="31" xfId="0" applyFont="1" applyFill="1" applyBorder="1" applyAlignment="1">
      <alignment horizontal="left"/>
    </xf>
    <xf numFmtId="0" fontId="119" fillId="0" borderId="28" xfId="0" applyFont="1" applyFill="1" applyBorder="1" applyAlignment="1">
      <alignment horizontal="left"/>
    </xf>
    <xf numFmtId="0" fontId="119" fillId="0" borderId="20" xfId="0" applyNumberFormat="1" applyFont="1" applyFill="1" applyBorder="1" applyAlignment="1"/>
    <xf numFmtId="41" fontId="6" fillId="0" borderId="0" xfId="0" applyNumberFormat="1" applyFont="1" applyFill="1"/>
    <xf numFmtId="0" fontId="99" fillId="0" borderId="20" xfId="0" applyNumberFormat="1" applyFont="1" applyFill="1" applyBorder="1" applyAlignment="1"/>
    <xf numFmtId="0" fontId="115" fillId="0" borderId="28" xfId="0" applyNumberFormat="1" applyFont="1" applyFill="1" applyBorder="1" applyAlignment="1"/>
    <xf numFmtId="0" fontId="124" fillId="0" borderId="20" xfId="0" applyNumberFormat="1" applyFont="1" applyFill="1" applyBorder="1" applyAlignment="1">
      <alignment horizontal="left" wrapText="1"/>
    </xf>
    <xf numFmtId="173" fontId="99" fillId="0" borderId="20" xfId="0" applyNumberFormat="1" applyFont="1" applyBorder="1"/>
    <xf numFmtId="0" fontId="99" fillId="0" borderId="28" xfId="0" applyFont="1" applyFill="1" applyBorder="1" applyAlignment="1">
      <alignment horizontal="left"/>
    </xf>
    <xf numFmtId="0" fontId="115" fillId="0" borderId="28" xfId="0" applyNumberFormat="1" applyFont="1" applyFill="1" applyBorder="1" applyAlignment="1">
      <alignment wrapText="1"/>
    </xf>
    <xf numFmtId="173" fontId="99" fillId="0" borderId="28" xfId="0" applyNumberFormat="1" applyFont="1" applyBorder="1"/>
    <xf numFmtId="0" fontId="99" fillId="42" borderId="31" xfId="0" applyFont="1" applyFill="1" applyBorder="1" applyAlignment="1">
      <alignment horizontal="left"/>
    </xf>
    <xf numFmtId="0" fontId="99" fillId="42" borderId="20" xfId="0" applyFont="1" applyFill="1" applyBorder="1" applyAlignment="1">
      <alignment horizontal="left"/>
    </xf>
    <xf numFmtId="0" fontId="124" fillId="0" borderId="31" xfId="0" applyNumberFormat="1" applyFont="1" applyFill="1" applyBorder="1" applyAlignment="1">
      <alignment horizontal="left" wrapText="1"/>
    </xf>
    <xf numFmtId="173" fontId="99" fillId="0" borderId="31" xfId="0" applyNumberFormat="1" applyFont="1" applyBorder="1"/>
    <xf numFmtId="0" fontId="115" fillId="0" borderId="31" xfId="0" applyNumberFormat="1" applyFont="1" applyFill="1" applyBorder="1" applyAlignment="1"/>
    <xf numFmtId="0" fontId="119" fillId="0" borderId="4" xfId="0" applyFont="1" applyFill="1" applyBorder="1" applyAlignment="1">
      <alignment horizontal="left"/>
    </xf>
    <xf numFmtId="0" fontId="115" fillId="0" borderId="4" xfId="0" applyNumberFormat="1" applyFont="1" applyFill="1" applyBorder="1" applyAlignment="1"/>
    <xf numFmtId="38" fontId="6" fillId="0" borderId="31" xfId="64" applyNumberFormat="1" applyFont="1" applyFill="1" applyBorder="1"/>
    <xf numFmtId="38" fontId="6" fillId="0" borderId="20" xfId="64" applyNumberFormat="1" applyFont="1" applyFill="1" applyBorder="1"/>
    <xf numFmtId="38" fontId="6" fillId="0" borderId="28" xfId="64" applyNumberFormat="1" applyFont="1" applyFill="1" applyBorder="1"/>
    <xf numFmtId="38" fontId="82" fillId="37" borderId="4" xfId="64" applyNumberFormat="1" applyFont="1" applyFill="1" applyBorder="1"/>
    <xf numFmtId="38" fontId="6" fillId="0" borderId="0" xfId="64" applyNumberFormat="1" applyFont="1"/>
    <xf numFmtId="38" fontId="6" fillId="0" borderId="4" xfId="64" applyNumberFormat="1" applyFont="1" applyFill="1" applyBorder="1"/>
    <xf numFmtId="38" fontId="99" fillId="0" borderId="4" xfId="64" applyNumberFormat="1" applyFont="1" applyFill="1" applyBorder="1" applyAlignment="1">
      <alignment horizontal="center" wrapText="1"/>
    </xf>
    <xf numFmtId="38" fontId="82" fillId="0" borderId="29" xfId="64" applyNumberFormat="1" applyFont="1" applyFill="1" applyBorder="1"/>
    <xf numFmtId="38" fontId="117" fillId="39" borderId="9" xfId="64" applyNumberFormat="1" applyFont="1" applyFill="1" applyBorder="1"/>
    <xf numFmtId="38" fontId="82" fillId="0" borderId="9" xfId="64" applyNumberFormat="1" applyFont="1" applyBorder="1"/>
    <xf numFmtId="38" fontId="6" fillId="38" borderId="0" xfId="64" applyNumberFormat="1" applyFont="1" applyFill="1"/>
    <xf numFmtId="38" fontId="82" fillId="0" borderId="9" xfId="64" applyNumberFormat="1" applyFont="1" applyFill="1" applyBorder="1"/>
    <xf numFmtId="38" fontId="99" fillId="0" borderId="20" xfId="0" applyNumberFormat="1" applyFont="1" applyBorder="1" applyAlignment="1"/>
    <xf numFmtId="38" fontId="99" fillId="0" borderId="28" xfId="0" applyNumberFormat="1" applyFont="1" applyBorder="1" applyAlignment="1"/>
    <xf numFmtId="38" fontId="99" fillId="0" borderId="31" xfId="64" applyNumberFormat="1" applyFont="1" applyFill="1" applyBorder="1" applyAlignment="1"/>
    <xf numFmtId="38" fontId="99" fillId="0" borderId="20" xfId="64" applyNumberFormat="1" applyFont="1" applyFill="1" applyBorder="1" applyAlignment="1"/>
    <xf numFmtId="38" fontId="99" fillId="0" borderId="28" xfId="64" applyNumberFormat="1" applyFont="1" applyFill="1" applyBorder="1" applyAlignment="1"/>
    <xf numFmtId="38" fontId="99" fillId="0" borderId="31" xfId="0" applyNumberFormat="1" applyFont="1" applyBorder="1" applyAlignment="1"/>
    <xf numFmtId="0" fontId="119" fillId="0" borderId="26" xfId="0" applyFont="1" applyFill="1" applyBorder="1" applyAlignment="1">
      <alignment horizontal="left"/>
    </xf>
    <xf numFmtId="38" fontId="6" fillId="0" borderId="26" xfId="64" applyNumberFormat="1" applyFont="1" applyFill="1" applyBorder="1"/>
    <xf numFmtId="38" fontId="99" fillId="0" borderId="26" xfId="0" applyNumberFormat="1" applyFont="1" applyBorder="1" applyAlignment="1"/>
    <xf numFmtId="0" fontId="122" fillId="0" borderId="20" xfId="0" applyNumberFormat="1" applyFont="1" applyFill="1" applyBorder="1" applyAlignment="1">
      <alignment horizontal="left" wrapText="1"/>
    </xf>
    <xf numFmtId="0" fontId="99" fillId="0" borderId="26" xfId="0" applyFont="1" applyFill="1" applyBorder="1" applyAlignment="1">
      <alignment horizontal="left"/>
    </xf>
    <xf numFmtId="38" fontId="99" fillId="0" borderId="26" xfId="64" applyNumberFormat="1" applyFont="1" applyFill="1" applyBorder="1" applyAlignment="1"/>
    <xf numFmtId="0" fontId="82" fillId="0" borderId="9" xfId="0" applyFont="1" applyBorder="1" applyAlignment="1">
      <alignment horizontal="center"/>
    </xf>
    <xf numFmtId="173" fontId="117" fillId="0" borderId="9" xfId="64" applyNumberFormat="1" applyFont="1" applyBorder="1" applyAlignment="1">
      <alignment horizontal="center"/>
    </xf>
    <xf numFmtId="0" fontId="106" fillId="0" borderId="15" xfId="0" applyFont="1" applyBorder="1"/>
    <xf numFmtId="0" fontId="106" fillId="0" borderId="7" xfId="0" applyFont="1" applyBorder="1"/>
    <xf numFmtId="0" fontId="82" fillId="0" borderId="7" xfId="0" applyFont="1" applyBorder="1" applyAlignment="1">
      <alignment horizontal="right"/>
    </xf>
    <xf numFmtId="173" fontId="82" fillId="0" borderId="30" xfId="0" applyNumberFormat="1" applyFont="1" applyBorder="1"/>
    <xf numFmtId="173" fontId="106" fillId="0" borderId="30" xfId="66" applyNumberFormat="1" applyFont="1" applyBorder="1"/>
    <xf numFmtId="0" fontId="106" fillId="0" borderId="9" xfId="0" applyFont="1" applyBorder="1"/>
    <xf numFmtId="173" fontId="112" fillId="0" borderId="0" xfId="66" applyNumberFormat="1" applyFont="1" applyFill="1" applyAlignment="1"/>
    <xf numFmtId="173" fontId="25" fillId="0" borderId="0" xfId="66" applyNumberFormat="1" applyFont="1" applyFill="1" applyBorder="1" applyAlignment="1"/>
    <xf numFmtId="0" fontId="6" fillId="0" borderId="7" xfId="0" applyFont="1" applyBorder="1"/>
    <xf numFmtId="173" fontId="12" fillId="0" borderId="20" xfId="0" applyNumberFormat="1" applyFont="1" applyFill="1" applyBorder="1" applyAlignment="1">
      <alignment horizontal="left"/>
    </xf>
    <xf numFmtId="173" fontId="99" fillId="0" borderId="20" xfId="0" applyNumberFormat="1" applyFont="1" applyFill="1" applyBorder="1" applyAlignment="1">
      <alignment horizontal="left"/>
    </xf>
    <xf numFmtId="0" fontId="99" fillId="0" borderId="20" xfId="0" applyFont="1" applyFill="1" applyBorder="1" applyAlignment="1">
      <alignment horizontal="center"/>
    </xf>
    <xf numFmtId="0" fontId="99" fillId="0" borderId="20" xfId="0" applyFont="1" applyFill="1" applyBorder="1" applyAlignment="1"/>
    <xf numFmtId="173" fontId="99" fillId="0" borderId="20" xfId="0" applyNumberFormat="1" applyFont="1" applyFill="1" applyBorder="1" applyAlignment="1"/>
    <xf numFmtId="203" fontId="99" fillId="0" borderId="20" xfId="66" quotePrefix="1" applyNumberFormat="1" applyFont="1" applyFill="1" applyBorder="1" applyAlignment="1"/>
    <xf numFmtId="173" fontId="99" fillId="0" borderId="20" xfId="66" applyNumberFormat="1" applyFont="1" applyFill="1" applyBorder="1" applyAlignment="1"/>
    <xf numFmtId="203" fontId="99" fillId="0" borderId="20" xfId="66" applyNumberFormat="1" applyFont="1" applyFill="1" applyBorder="1" applyAlignment="1"/>
    <xf numFmtId="0" fontId="99" fillId="39" borderId="20" xfId="0" applyFont="1" applyFill="1" applyBorder="1" applyAlignment="1"/>
    <xf numFmtId="173" fontId="109" fillId="0" borderId="20" xfId="66" applyNumberFormat="1" applyFont="1" applyFill="1" applyBorder="1" applyAlignment="1"/>
    <xf numFmtId="173" fontId="128" fillId="0" borderId="20" xfId="66" applyNumberFormat="1" applyFont="1" applyFill="1" applyBorder="1" applyAlignment="1"/>
    <xf numFmtId="14" fontId="99" fillId="0" borderId="20" xfId="0" applyNumberFormat="1" applyFont="1" applyFill="1" applyBorder="1" applyAlignment="1">
      <alignment wrapText="1"/>
    </xf>
    <xf numFmtId="173" fontId="99" fillId="0" borderId="31" xfId="66" applyNumberFormat="1" applyFont="1" applyFill="1" applyBorder="1" applyAlignment="1">
      <alignment horizontal="center" vertical="center"/>
    </xf>
    <xf numFmtId="173" fontId="99" fillId="0" borderId="20" xfId="66" applyNumberFormat="1" applyFont="1" applyFill="1" applyBorder="1" applyAlignment="1">
      <alignment horizontal="center" vertical="center"/>
    </xf>
    <xf numFmtId="173" fontId="99" fillId="0" borderId="28" xfId="66" applyNumberFormat="1" applyFont="1" applyFill="1" applyBorder="1" applyAlignment="1">
      <alignment horizontal="center" vertical="center"/>
    </xf>
    <xf numFmtId="0" fontId="82" fillId="0" borderId="18" xfId="0" applyFont="1" applyFill="1" applyBorder="1" applyAlignment="1">
      <alignment horizontal="center" vertical="center" wrapText="1"/>
    </xf>
    <xf numFmtId="0" fontId="82" fillId="39" borderId="18" xfId="0" applyFont="1" applyFill="1" applyBorder="1" applyAlignment="1">
      <alignment horizontal="center" vertical="center"/>
    </xf>
    <xf numFmtId="0" fontId="99" fillId="0" borderId="31" xfId="0" applyFont="1" applyFill="1" applyBorder="1" applyAlignment="1"/>
    <xf numFmtId="173" fontId="12" fillId="0" borderId="31" xfId="0" applyNumberFormat="1" applyFont="1" applyFill="1" applyBorder="1" applyAlignment="1">
      <alignment horizontal="left"/>
    </xf>
    <xf numFmtId="173" fontId="99" fillId="0" borderId="31" xfId="0" applyNumberFormat="1" applyFont="1" applyFill="1" applyBorder="1" applyAlignment="1"/>
    <xf numFmtId="173" fontId="99" fillId="0" borderId="31" xfId="66" applyNumberFormat="1" applyFont="1" applyFill="1" applyBorder="1" applyAlignment="1"/>
    <xf numFmtId="173" fontId="99" fillId="0" borderId="20" xfId="64" applyNumberFormat="1" applyFont="1" applyFill="1" applyBorder="1" applyAlignment="1"/>
    <xf numFmtId="0" fontId="99" fillId="0" borderId="28" xfId="0" applyFont="1" applyFill="1" applyBorder="1" applyAlignment="1"/>
    <xf numFmtId="173" fontId="12" fillId="0" borderId="28" xfId="0" applyNumberFormat="1" applyFont="1" applyFill="1" applyBorder="1" applyAlignment="1">
      <alignment horizontal="left"/>
    </xf>
    <xf numFmtId="173" fontId="99" fillId="0" borderId="28" xfId="0" applyNumberFormat="1" applyFont="1" applyFill="1" applyBorder="1" applyAlignment="1"/>
    <xf numFmtId="173" fontId="128" fillId="0" borderId="28" xfId="66" applyNumberFormat="1" applyFont="1" applyFill="1" applyBorder="1" applyAlignment="1"/>
    <xf numFmtId="0" fontId="127" fillId="0" borderId="20" xfId="0" applyFont="1" applyFill="1" applyBorder="1" applyAlignment="1"/>
    <xf numFmtId="0" fontId="127" fillId="42" borderId="20" xfId="0" applyFont="1" applyFill="1" applyBorder="1" applyAlignment="1"/>
    <xf numFmtId="0" fontId="127" fillId="0" borderId="31" xfId="0" applyFont="1" applyFill="1" applyBorder="1" applyAlignment="1"/>
    <xf numFmtId="14" fontId="127" fillId="0" borderId="20" xfId="0" applyNumberFormat="1" applyFont="1" applyFill="1" applyBorder="1" applyAlignment="1">
      <alignment wrapText="1"/>
    </xf>
    <xf numFmtId="203" fontId="99" fillId="0" borderId="31" xfId="66" applyNumberFormat="1" applyFont="1" applyFill="1" applyBorder="1" applyAlignment="1"/>
    <xf numFmtId="203" fontId="99" fillId="0" borderId="28" xfId="66" applyNumberFormat="1" applyFont="1" applyFill="1" applyBorder="1" applyAlignment="1"/>
    <xf numFmtId="173" fontId="128" fillId="0" borderId="31" xfId="66" applyNumberFormat="1" applyFont="1" applyFill="1" applyBorder="1" applyAlignment="1"/>
    <xf numFmtId="173" fontId="109" fillId="0" borderId="28" xfId="66" applyNumberFormat="1" applyFont="1" applyFill="1" applyBorder="1" applyAlignment="1"/>
    <xf numFmtId="0" fontId="99" fillId="41" borderId="20" xfId="0" applyFont="1" applyFill="1" applyBorder="1" applyAlignment="1">
      <alignment horizontal="center"/>
    </xf>
    <xf numFmtId="0" fontId="99" fillId="41" borderId="19" xfId="0" applyFont="1" applyFill="1" applyBorder="1" applyAlignment="1"/>
    <xf numFmtId="0" fontId="109" fillId="41" borderId="9" xfId="0" applyFont="1" applyFill="1" applyBorder="1" applyAlignment="1">
      <alignment wrapText="1" shrinkToFit="1"/>
    </xf>
    <xf numFmtId="173" fontId="99" fillId="41" borderId="19" xfId="0" applyNumberFormat="1" applyFont="1" applyFill="1" applyBorder="1" applyAlignment="1"/>
    <xf numFmtId="203" fontId="99" fillId="41" borderId="19" xfId="66" applyNumberFormat="1" applyFont="1" applyFill="1" applyBorder="1" applyAlignment="1"/>
    <xf numFmtId="173" fontId="128" fillId="41" borderId="19" xfId="66" applyNumberFormat="1" applyFont="1" applyFill="1" applyBorder="1" applyAlignment="1"/>
    <xf numFmtId="173" fontId="109" fillId="41" borderId="19" xfId="66" applyNumberFormat="1" applyFont="1" applyFill="1" applyBorder="1" applyAlignment="1"/>
    <xf numFmtId="173" fontId="99" fillId="41" borderId="19" xfId="66" applyNumberFormat="1" applyFont="1" applyFill="1" applyBorder="1" applyAlignment="1">
      <alignment horizontal="center" vertical="center"/>
    </xf>
    <xf numFmtId="173" fontId="129" fillId="0" borderId="0" xfId="66" applyNumberFormat="1" applyFont="1" applyFill="1" applyBorder="1" applyAlignment="1">
      <alignment horizontal="right"/>
    </xf>
    <xf numFmtId="0" fontId="114" fillId="0" borderId="0" xfId="0" applyFont="1"/>
    <xf numFmtId="0" fontId="77" fillId="0" borderId="0" xfId="0" applyFont="1" applyFill="1"/>
    <xf numFmtId="0" fontId="114" fillId="0" borderId="0" xfId="0" applyFont="1" applyFill="1" applyAlignment="1">
      <alignment horizontal="left"/>
    </xf>
    <xf numFmtId="0" fontId="114" fillId="0" borderId="0" xfId="0" applyFont="1" applyFill="1" applyAlignment="1"/>
    <xf numFmtId="38" fontId="77" fillId="0" borderId="9" xfId="64" applyNumberFormat="1" applyFont="1" applyFill="1" applyBorder="1" applyAlignment="1">
      <alignment shrinkToFit="1"/>
    </xf>
    <xf numFmtId="0" fontId="114" fillId="0" borderId="0" xfId="0" applyFont="1" applyFill="1" applyAlignment="1">
      <alignment horizontal="center" vertical="center"/>
    </xf>
    <xf numFmtId="0" fontId="114" fillId="0" borderId="31" xfId="0" applyFont="1" applyFill="1" applyBorder="1" applyAlignment="1">
      <alignment horizontal="left"/>
    </xf>
    <xf numFmtId="0" fontId="114" fillId="0" borderId="31" xfId="0" applyNumberFormat="1" applyFont="1" applyFill="1" applyBorder="1" applyAlignment="1">
      <alignment horizontal="left" wrapText="1"/>
    </xf>
    <xf numFmtId="38" fontId="114" fillId="0" borderId="31" xfId="64" applyNumberFormat="1" applyFont="1" applyFill="1" applyBorder="1" applyAlignment="1">
      <alignment shrinkToFit="1"/>
    </xf>
    <xf numFmtId="0" fontId="114" fillId="0" borderId="20" xfId="0" applyFont="1" applyFill="1" applyBorder="1" applyAlignment="1">
      <alignment horizontal="left"/>
    </xf>
    <xf numFmtId="0" fontId="114" fillId="0" borderId="20" xfId="0" applyNumberFormat="1" applyFont="1" applyFill="1" applyBorder="1" applyAlignment="1">
      <alignment horizontal="left" wrapText="1"/>
    </xf>
    <xf numFmtId="38" fontId="114" fillId="0" borderId="20" xfId="64" applyNumberFormat="1" applyFont="1" applyFill="1" applyBorder="1" applyAlignment="1">
      <alignment shrinkToFit="1"/>
    </xf>
    <xf numFmtId="0" fontId="114" fillId="0" borderId="20" xfId="0" applyNumberFormat="1" applyFont="1" applyFill="1" applyBorder="1" applyAlignment="1"/>
    <xf numFmtId="0" fontId="114" fillId="0" borderId="20" xfId="0" applyNumberFormat="1" applyFont="1" applyFill="1" applyBorder="1" applyAlignment="1">
      <alignment wrapText="1"/>
    </xf>
    <xf numFmtId="0" fontId="131" fillId="0" borderId="0" xfId="0" applyFont="1" applyAlignment="1">
      <alignment horizontal="left" vertical="center"/>
    </xf>
    <xf numFmtId="49" fontId="132" fillId="0" borderId="0" xfId="64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14" fillId="0" borderId="31" xfId="0" applyFont="1" applyFill="1" applyBorder="1" applyAlignment="1">
      <alignment horizontal="center"/>
    </xf>
    <xf numFmtId="203" fontId="114" fillId="0" borderId="31" xfId="64" applyNumberFormat="1" applyFont="1" applyFill="1" applyBorder="1" applyAlignment="1">
      <alignment horizontal="center" shrinkToFit="1"/>
    </xf>
    <xf numFmtId="0" fontId="114" fillId="0" borderId="20" xfId="0" applyFont="1" applyFill="1" applyBorder="1" applyAlignment="1">
      <alignment horizontal="center"/>
    </xf>
    <xf numFmtId="203" fontId="114" fillId="0" borderId="20" xfId="64" applyNumberFormat="1" applyFont="1" applyFill="1" applyBorder="1" applyAlignment="1">
      <alignment horizontal="center" shrinkToFit="1"/>
    </xf>
    <xf numFmtId="0" fontId="114" fillId="0" borderId="20" xfId="0" applyFont="1" applyFill="1" applyBorder="1"/>
    <xf numFmtId="203" fontId="114" fillId="0" borderId="20" xfId="64" quotePrefix="1" applyNumberFormat="1" applyFont="1" applyFill="1" applyBorder="1" applyAlignment="1">
      <alignment horizontal="center" shrinkToFit="1"/>
    </xf>
    <xf numFmtId="203" fontId="114" fillId="0" borderId="20" xfId="0" applyNumberFormat="1" applyFont="1" applyFill="1" applyBorder="1" applyAlignment="1">
      <alignment horizontal="center" shrinkToFit="1"/>
    </xf>
    <xf numFmtId="0" fontId="114" fillId="0" borderId="20" xfId="0" applyNumberFormat="1" applyFont="1" applyFill="1" applyBorder="1" applyAlignment="1">
      <alignment horizontal="left" vertical="center" wrapText="1"/>
    </xf>
    <xf numFmtId="14" fontId="114" fillId="0" borderId="20" xfId="0" applyNumberFormat="1" applyFont="1" applyFill="1" applyBorder="1" applyAlignment="1">
      <alignment horizontal="left"/>
    </xf>
    <xf numFmtId="49" fontId="114" fillId="0" borderId="0" xfId="64" quotePrefix="1" applyNumberFormat="1" applyFont="1" applyFill="1" applyBorder="1" applyAlignment="1"/>
    <xf numFmtId="49" fontId="130" fillId="0" borderId="0" xfId="64" quotePrefix="1" applyNumberFormat="1" applyFont="1" applyFill="1" applyBorder="1" applyAlignment="1">
      <alignment horizontal="center" vertical="center"/>
    </xf>
    <xf numFmtId="0" fontId="114" fillId="0" borderId="0" xfId="0" applyFont="1" applyAlignment="1">
      <alignment horizontal="center" wrapText="1"/>
    </xf>
    <xf numFmtId="0" fontId="114" fillId="0" borderId="31" xfId="0" applyFont="1" applyFill="1" applyBorder="1"/>
    <xf numFmtId="173" fontId="114" fillId="0" borderId="31" xfId="64" applyNumberFormat="1" applyFont="1" applyFill="1" applyBorder="1" applyAlignment="1">
      <alignment horizontal="center"/>
    </xf>
    <xf numFmtId="173" fontId="114" fillId="0" borderId="31" xfId="64" applyNumberFormat="1" applyFont="1" applyFill="1" applyBorder="1"/>
    <xf numFmtId="173" fontId="114" fillId="0" borderId="20" xfId="64" applyNumberFormat="1" applyFont="1" applyFill="1" applyBorder="1" applyAlignment="1">
      <alignment horizontal="center"/>
    </xf>
    <xf numFmtId="173" fontId="114" fillId="0" borderId="20" xfId="64" applyNumberFormat="1" applyFont="1" applyFill="1" applyBorder="1"/>
    <xf numFmtId="49" fontId="132" fillId="0" borderId="0" xfId="64" quotePrefix="1" applyNumberFormat="1" applyFont="1" applyFill="1" applyBorder="1" applyAlignment="1">
      <alignment vertical="center"/>
    </xf>
    <xf numFmtId="0" fontId="114" fillId="0" borderId="9" xfId="0" applyFont="1" applyFill="1" applyBorder="1"/>
    <xf numFmtId="203" fontId="114" fillId="0" borderId="20" xfId="0" applyNumberFormat="1" applyFont="1" applyFill="1" applyBorder="1" applyAlignment="1">
      <alignment shrinkToFit="1"/>
    </xf>
    <xf numFmtId="0" fontId="77" fillId="0" borderId="9" xfId="0" applyFont="1" applyBorder="1" applyAlignment="1">
      <alignment horizontal="center" vertical="center" wrapText="1"/>
    </xf>
    <xf numFmtId="0" fontId="114" fillId="0" borderId="52" xfId="0" applyFont="1" applyFill="1" applyBorder="1" applyAlignment="1">
      <alignment horizontal="center"/>
    </xf>
    <xf numFmtId="0" fontId="114" fillId="0" borderId="52" xfId="0" applyFont="1" applyFill="1" applyBorder="1" applyAlignment="1">
      <alignment horizontal="left"/>
    </xf>
    <xf numFmtId="38" fontId="114" fillId="0" borderId="52" xfId="64" applyNumberFormat="1" applyFont="1" applyFill="1" applyBorder="1" applyAlignment="1">
      <alignment shrinkToFit="1"/>
    </xf>
    <xf numFmtId="173" fontId="114" fillId="0" borderId="52" xfId="64" applyNumberFormat="1" applyFont="1" applyFill="1" applyBorder="1" applyAlignment="1">
      <alignment horizontal="center"/>
    </xf>
    <xf numFmtId="173" fontId="114" fillId="0" borderId="52" xfId="64" applyNumberFormat="1" applyFont="1" applyFill="1" applyBorder="1"/>
    <xf numFmtId="0" fontId="114" fillId="0" borderId="52" xfId="0" applyFont="1" applyFill="1" applyBorder="1"/>
    <xf numFmtId="38" fontId="77" fillId="0" borderId="9" xfId="64" applyNumberFormat="1" applyFont="1" applyFill="1" applyBorder="1" applyAlignment="1">
      <alignment horizontal="center" shrinkToFit="1"/>
    </xf>
    <xf numFmtId="173" fontId="77" fillId="0" borderId="9" xfId="64" applyNumberFormat="1" applyFont="1" applyFill="1" applyBorder="1" applyAlignment="1">
      <alignment horizontal="center" shrinkToFit="1"/>
    </xf>
    <xf numFmtId="173" fontId="77" fillId="0" borderId="9" xfId="64" applyNumberFormat="1" applyFont="1" applyFill="1" applyBorder="1" applyAlignment="1">
      <alignment shrinkToFit="1"/>
    </xf>
    <xf numFmtId="0" fontId="77" fillId="0" borderId="30" xfId="0" applyFont="1" applyFill="1" applyBorder="1" applyAlignment="1">
      <alignment horizontal="center" wrapText="1"/>
    </xf>
    <xf numFmtId="0" fontId="77" fillId="0" borderId="15" xfId="0" applyFont="1" applyFill="1" applyBorder="1" applyAlignment="1">
      <alignment horizontal="center"/>
    </xf>
    <xf numFmtId="0" fontId="114" fillId="0" borderId="7" xfId="0" applyFont="1" applyFill="1" applyBorder="1" applyAlignment="1">
      <alignment horizontal="left"/>
    </xf>
    <xf numFmtId="0" fontId="77" fillId="0" borderId="30" xfId="0" applyFont="1" applyFill="1" applyBorder="1" applyAlignment="1">
      <alignment horizontal="left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7" fillId="0" borderId="9" xfId="0" applyFont="1" applyBorder="1" applyAlignment="1">
      <alignment horizontal="center" vertical="center" wrapText="1"/>
    </xf>
    <xf numFmtId="0" fontId="114" fillId="0" borderId="52" xfId="0" applyNumberFormat="1" applyFont="1" applyFill="1" applyBorder="1" applyAlignment="1">
      <alignment horizontal="left" wrapText="1"/>
    </xf>
    <xf numFmtId="203" fontId="114" fillId="0" borderId="52" xfId="64" quotePrefix="1" applyNumberFormat="1" applyFont="1" applyFill="1" applyBorder="1" applyAlignment="1">
      <alignment horizontal="center" shrinkToFit="1"/>
    </xf>
    <xf numFmtId="0" fontId="16" fillId="0" borderId="0" xfId="0" applyFont="1" applyAlignment="1">
      <alignment horizontal="left" vertical="center"/>
    </xf>
    <xf numFmtId="0" fontId="133" fillId="0" borderId="0" xfId="241" applyFont="1"/>
    <xf numFmtId="0" fontId="133" fillId="0" borderId="31" xfId="241" applyFont="1" applyBorder="1"/>
    <xf numFmtId="173" fontId="134" fillId="0" borderId="31" xfId="242" applyNumberFormat="1" applyFont="1" applyFill="1" applyBorder="1" applyAlignment="1">
      <alignment horizontal="center" shrinkToFit="1"/>
    </xf>
    <xf numFmtId="0" fontId="133" fillId="0" borderId="31" xfId="241" applyFont="1" applyBorder="1" applyAlignment="1">
      <alignment horizontal="center"/>
    </xf>
    <xf numFmtId="0" fontId="135" fillId="0" borderId="31" xfId="241" quotePrefix="1" applyFont="1" applyBorder="1" applyAlignment="1">
      <alignment horizontal="center" vertical="center" shrinkToFit="1"/>
    </xf>
    <xf numFmtId="0" fontId="133" fillId="0" borderId="31" xfId="241" applyFont="1" applyBorder="1" applyAlignment="1">
      <alignment horizontal="center" shrinkToFit="1"/>
    </xf>
    <xf numFmtId="0" fontId="133" fillId="0" borderId="20" xfId="241" applyFont="1" applyBorder="1"/>
    <xf numFmtId="173" fontId="134" fillId="0" borderId="20" xfId="242" applyNumberFormat="1" applyFont="1" applyFill="1" applyBorder="1" applyAlignment="1">
      <alignment horizontal="center" shrinkToFit="1"/>
    </xf>
    <xf numFmtId="0" fontId="135" fillId="0" borderId="20" xfId="241" quotePrefix="1" applyFont="1" applyBorder="1" applyAlignment="1">
      <alignment horizontal="center" vertical="center" shrinkToFit="1"/>
    </xf>
    <xf numFmtId="0" fontId="133" fillId="0" borderId="20" xfId="241" applyFont="1" applyBorder="1" applyAlignment="1">
      <alignment horizontal="center" shrinkToFit="1"/>
    </xf>
    <xf numFmtId="0" fontId="133" fillId="0" borderId="20" xfId="241" applyFont="1" applyBorder="1" applyAlignment="1">
      <alignment horizontal="center"/>
    </xf>
    <xf numFmtId="0" fontId="133" fillId="0" borderId="28" xfId="241" applyFont="1" applyBorder="1"/>
    <xf numFmtId="173" fontId="134" fillId="0" borderId="28" xfId="242" applyNumberFormat="1" applyFont="1" applyFill="1" applyBorder="1" applyAlignment="1">
      <alignment horizontal="center" shrinkToFit="1"/>
    </xf>
    <xf numFmtId="0" fontId="133" fillId="0" borderId="28" xfId="241" applyFont="1" applyBorder="1" applyAlignment="1">
      <alignment horizontal="center" shrinkToFit="1"/>
    </xf>
    <xf numFmtId="0" fontId="136" fillId="43" borderId="9" xfId="24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7" fillId="0" borderId="9" xfId="0" applyFont="1" applyBorder="1" applyAlignment="1">
      <alignment horizontal="center" vertical="center" wrapText="1"/>
    </xf>
    <xf numFmtId="0" fontId="16" fillId="39" borderId="0" xfId="0" applyFont="1" applyFill="1" applyAlignment="1">
      <alignment horizontal="left" vertical="center"/>
    </xf>
    <xf numFmtId="0" fontId="77" fillId="39" borderId="0" xfId="0" applyFont="1" applyFill="1"/>
    <xf numFmtId="0" fontId="16" fillId="0" borderId="0" xfId="233" applyFont="1" applyAlignment="1">
      <alignment horizontal="left" vertical="center"/>
    </xf>
    <xf numFmtId="0" fontId="6" fillId="0" borderId="0" xfId="233"/>
    <xf numFmtId="0" fontId="114" fillId="0" borderId="0" xfId="233" applyFont="1"/>
    <xf numFmtId="0" fontId="77" fillId="0" borderId="0" xfId="233" applyFont="1"/>
    <xf numFmtId="0" fontId="114" fillId="0" borderId="0" xfId="233" applyFont="1" applyAlignment="1">
      <alignment horizontal="center" wrapText="1"/>
    </xf>
    <xf numFmtId="0" fontId="114" fillId="0" borderId="0" xfId="233" applyFont="1" applyAlignment="1">
      <alignment horizontal="left"/>
    </xf>
    <xf numFmtId="0" fontId="114" fillId="0" borderId="0" xfId="233" applyFont="1" applyAlignment="1">
      <alignment horizontal="center" vertical="center"/>
    </xf>
    <xf numFmtId="0" fontId="16" fillId="39" borderId="0" xfId="233" applyFont="1" applyFill="1" applyAlignment="1">
      <alignment horizontal="left" vertical="center"/>
    </xf>
    <xf numFmtId="0" fontId="6" fillId="39" borderId="0" xfId="233" applyFill="1"/>
    <xf numFmtId="0" fontId="6" fillId="0" borderId="0" xfId="233" applyBorder="1" applyAlignment="1">
      <alignment vertical="center" wrapText="1"/>
    </xf>
    <xf numFmtId="0" fontId="82" fillId="44" borderId="9" xfId="0" applyFont="1" applyFill="1" applyBorder="1" applyAlignment="1">
      <alignment horizontal="center" vertical="center" wrapText="1"/>
    </xf>
    <xf numFmtId="0" fontId="137" fillId="44" borderId="9" xfId="0" applyFont="1" applyFill="1" applyBorder="1" applyAlignment="1">
      <alignment horizontal="center" vertical="center"/>
    </xf>
    <xf numFmtId="0" fontId="82" fillId="44" borderId="9" xfId="0" applyFont="1" applyFill="1" applyBorder="1" applyAlignment="1">
      <alignment horizontal="center" vertical="center" wrapText="1" shrinkToFit="1"/>
    </xf>
    <xf numFmtId="0" fontId="82" fillId="44" borderId="20" xfId="0" applyFont="1" applyFill="1" applyBorder="1" applyAlignment="1">
      <alignment horizontal="center" vertical="center" wrapText="1"/>
    </xf>
    <xf numFmtId="0" fontId="120" fillId="0" borderId="0" xfId="0" applyFont="1" applyBorder="1" applyAlignment="1">
      <alignment horizontal="center" vertical="center"/>
    </xf>
    <xf numFmtId="17" fontId="82" fillId="0" borderId="32" xfId="0" applyNumberFormat="1" applyFont="1" applyBorder="1" applyAlignment="1">
      <alignment horizontal="center" vertical="center"/>
    </xf>
    <xf numFmtId="17" fontId="82" fillId="0" borderId="33" xfId="0" applyNumberFormat="1" applyFont="1" applyBorder="1" applyAlignment="1">
      <alignment horizontal="center" vertical="center"/>
    </xf>
    <xf numFmtId="17" fontId="82" fillId="0" borderId="34" xfId="0" applyNumberFormat="1" applyFont="1" applyBorder="1" applyAlignment="1">
      <alignment horizontal="center" vertical="center"/>
    </xf>
    <xf numFmtId="0" fontId="121" fillId="0" borderId="22" xfId="0" applyFont="1" applyBorder="1" applyAlignment="1">
      <alignment horizontal="center" vertical="center"/>
    </xf>
    <xf numFmtId="0" fontId="121" fillId="0" borderId="44" xfId="0" applyFont="1" applyBorder="1" applyAlignment="1">
      <alignment horizontal="center" vertical="center"/>
    </xf>
    <xf numFmtId="17" fontId="82" fillId="0" borderId="39" xfId="0" applyNumberFormat="1" applyFont="1" applyBorder="1" applyAlignment="1">
      <alignment horizontal="center" vertical="center"/>
    </xf>
    <xf numFmtId="17" fontId="82" fillId="0" borderId="40" xfId="0" applyNumberFormat="1" applyFont="1" applyBorder="1" applyAlignment="1">
      <alignment horizontal="center" vertical="center"/>
    </xf>
    <xf numFmtId="17" fontId="82" fillId="0" borderId="41" xfId="0" applyNumberFormat="1" applyFont="1" applyBorder="1" applyAlignment="1">
      <alignment horizontal="center" vertical="center"/>
    </xf>
    <xf numFmtId="173" fontId="112" fillId="0" borderId="0" xfId="66" applyNumberFormat="1" applyFont="1" applyFill="1" applyAlignment="1">
      <alignment horizontal="center"/>
    </xf>
    <xf numFmtId="173" fontId="25" fillId="0" borderId="0" xfId="66" applyNumberFormat="1" applyFont="1" applyFill="1" applyBorder="1" applyAlignment="1">
      <alignment horizontal="center"/>
    </xf>
    <xf numFmtId="0" fontId="6" fillId="0" borderId="49" xfId="233" applyBorder="1" applyAlignment="1">
      <alignment horizontal="center" vertical="center"/>
    </xf>
    <xf numFmtId="0" fontId="6" fillId="0" borderId="48" xfId="233" applyBorder="1" applyAlignment="1">
      <alignment horizontal="center" vertical="center"/>
    </xf>
    <xf numFmtId="0" fontId="6" fillId="0" borderId="47" xfId="233" applyBorder="1" applyAlignment="1">
      <alignment horizontal="center" vertical="center"/>
    </xf>
    <xf numFmtId="0" fontId="6" fillId="0" borderId="29" xfId="233" applyBorder="1" applyAlignment="1">
      <alignment horizontal="center" vertical="center" wrapText="1"/>
    </xf>
    <xf numFmtId="0" fontId="6" fillId="0" borderId="0" xfId="233" applyBorder="1" applyAlignment="1">
      <alignment horizontal="center" vertical="center" wrapText="1"/>
    </xf>
    <xf numFmtId="0" fontId="6" fillId="0" borderId="53" xfId="233" applyBorder="1" applyAlignment="1">
      <alignment horizontal="center" vertical="center" wrapText="1"/>
    </xf>
    <xf numFmtId="0" fontId="6" fillId="0" borderId="50" xfId="233" applyBorder="1" applyAlignment="1">
      <alignment horizontal="center" vertical="center" wrapText="1"/>
    </xf>
    <xf numFmtId="0" fontId="6" fillId="0" borderId="27" xfId="233" applyBorder="1" applyAlignment="1">
      <alignment horizontal="center" vertical="center" wrapText="1"/>
    </xf>
    <xf numFmtId="0" fontId="6" fillId="0" borderId="51" xfId="233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53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173" fontId="77" fillId="0" borderId="9" xfId="64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7" fillId="0" borderId="9" xfId="0" applyFont="1" applyBorder="1" applyAlignment="1">
      <alignment horizontal="center" vertical="center" wrapText="1"/>
    </xf>
    <xf numFmtId="0" fontId="77" fillId="0" borderId="9" xfId="0" applyFont="1" applyFill="1" applyBorder="1" applyAlignment="1">
      <alignment horizontal="center" vertical="center" wrapText="1"/>
    </xf>
    <xf numFmtId="0" fontId="120" fillId="0" borderId="0" xfId="0" applyFont="1" applyAlignment="1">
      <alignment horizontal="center" vertical="center"/>
    </xf>
    <xf numFmtId="0" fontId="120" fillId="0" borderId="0" xfId="233" applyFont="1" applyAlignment="1">
      <alignment horizontal="center" vertical="center"/>
    </xf>
  </cellXfs>
  <cellStyles count="244">
    <cellStyle name="." xfId="1"/>
    <cellStyle name="??" xfId="2"/>
    <cellStyle name="?? [0.00]_PRODUCT DETAIL Q1" xfId="3"/>
    <cellStyle name="?? [0]" xfId="4"/>
    <cellStyle name="???? [0.00]_PRODUCT DETAIL Q1" xfId="5"/>
    <cellStyle name="????_PRODUCT DETAIL Q1" xfId="6"/>
    <cellStyle name="???[0]_Book1" xfId="7"/>
    <cellStyle name="???_???" xfId="8"/>
    <cellStyle name="??_(????)??????" xfId="9"/>
    <cellStyle name="W_STDFOR" xfId="10"/>
    <cellStyle name="1" xfId="11"/>
    <cellStyle name="15" xfId="12"/>
    <cellStyle name="2" xfId="13"/>
    <cellStyle name="20% - Accent1" xfId="14" builtinId="30" customBuiltin="1"/>
    <cellStyle name="20% - Accent2" xfId="15" builtinId="34" customBuiltin="1"/>
    <cellStyle name="20% - Accent3" xfId="16" builtinId="38" customBuiltin="1"/>
    <cellStyle name="20% - Accent4" xfId="17" builtinId="42" customBuiltin="1"/>
    <cellStyle name="20% - Accent5" xfId="18" builtinId="46" customBuiltin="1"/>
    <cellStyle name="20% - Accent6" xfId="19" builtinId="50" customBuiltin="1"/>
    <cellStyle name="3" xfId="20"/>
    <cellStyle name="4" xfId="21"/>
    <cellStyle name="40% - Accent1" xfId="22" builtinId="31" customBuiltin="1"/>
    <cellStyle name="40% - Accent2" xfId="23" builtinId="35" customBuiltin="1"/>
    <cellStyle name="40% - Accent3" xfId="24" builtinId="39" customBuiltin="1"/>
    <cellStyle name="40% - Accent4" xfId="25" builtinId="43" customBuiltin="1"/>
    <cellStyle name="40% - Accent5" xfId="26" builtinId="47" customBuiltin="1"/>
    <cellStyle name="40% - Accent6" xfId="27" builtinId="51" customBuiltin="1"/>
    <cellStyle name="60% - Accent1" xfId="28" builtinId="32" customBuiltin="1"/>
    <cellStyle name="60% - Accent2" xfId="29" builtinId="36" customBuiltin="1"/>
    <cellStyle name="60% - Accent3" xfId="30" builtinId="40" customBuiltin="1"/>
    <cellStyle name="60% - Accent4" xfId="31" builtinId="44" customBuiltin="1"/>
    <cellStyle name="60% - Accent5" xfId="32" builtinId="48" customBuiltin="1"/>
    <cellStyle name="60% - Accent6" xfId="33" builtinId="52" customBuiltin="1"/>
    <cellStyle name="Accent1" xfId="34" builtinId="29" customBuiltin="1"/>
    <cellStyle name="Accent2" xfId="35" builtinId="33" customBuiltin="1"/>
    <cellStyle name="Accent3" xfId="36" builtinId="37" customBuiltin="1"/>
    <cellStyle name="Accent4" xfId="37" builtinId="41" customBuiltin="1"/>
    <cellStyle name="Accent5" xfId="38" builtinId="45" customBuiltin="1"/>
    <cellStyle name="Accent6" xfId="39" builtinId="49" customBuiltin="1"/>
    <cellStyle name="ÅëÈ­ [0]_¿ì¹°Åë" xfId="40"/>
    <cellStyle name="AeE­ [0]_INQUIRY ¿µ¾÷AßAø " xfId="41"/>
    <cellStyle name="ÅëÈ­_¿ì¹°Åë" xfId="42"/>
    <cellStyle name="AeE­_INQUIRY ¿µ¾÷AßAø " xfId="43"/>
    <cellStyle name="ÄÞ¸¶ [0]_¿ì¹°Åë" xfId="44"/>
    <cellStyle name="AÞ¸¶ [0]_INQUIRY ¿?¾÷AßAø " xfId="45"/>
    <cellStyle name="ÄÞ¸¶_¿ì¹°Åë" xfId="46"/>
    <cellStyle name="AÞ¸¶_INQUIRY ¿?¾÷AßAø " xfId="47"/>
    <cellStyle name="Bad" xfId="48" builtinId="27" customBuiltin="1"/>
    <cellStyle name="C?AØ_¿?¾÷CoE² " xfId="49"/>
    <cellStyle name="Ç¥ÁØ_´çÃÊ±¸ÀÔ»ý»ê" xfId="50"/>
    <cellStyle name="C￥AØ_¿μ¾÷CoE² " xfId="51"/>
    <cellStyle name="Calc Currency (0)" xfId="52"/>
    <cellStyle name="Calc Currency (2)" xfId="53"/>
    <cellStyle name="Calc Percent (0)" xfId="54"/>
    <cellStyle name="Calc Percent (1)" xfId="55"/>
    <cellStyle name="Calc Percent (2)" xfId="56"/>
    <cellStyle name="Calc Units (0)" xfId="57"/>
    <cellStyle name="Calc Units (1)" xfId="58"/>
    <cellStyle name="Calc Units (2)" xfId="59"/>
    <cellStyle name="Calculation" xfId="60" builtinId="22" customBuiltin="1"/>
    <cellStyle name="category" xfId="61"/>
    <cellStyle name="Check Cell" xfId="62" builtinId="23" customBuiltin="1"/>
    <cellStyle name="CHUONG" xfId="63"/>
    <cellStyle name="Comma" xfId="64" builtinId="3"/>
    <cellStyle name="Comma [00]" xfId="65"/>
    <cellStyle name="Comma 2" xfId="66"/>
    <cellStyle name="Comma 2 2" xfId="243"/>
    <cellStyle name="Comma 3" xfId="236"/>
    <cellStyle name="Comma 4" xfId="238"/>
    <cellStyle name="Comma 5" xfId="240"/>
    <cellStyle name="Comma 6" xfId="242"/>
    <cellStyle name="comma zerodec" xfId="67"/>
    <cellStyle name="Comma0" xfId="68"/>
    <cellStyle name="Currency [00]" xfId="69"/>
    <cellStyle name="Currency0" xfId="70"/>
    <cellStyle name="Currency1" xfId="71"/>
    <cellStyle name="Date" xfId="72"/>
    <cellStyle name="Date Short" xfId="73"/>
    <cellStyle name="Date_Bao Cao Kiem Tra  trung bay Ke milk-yomilk CK 2" xfId="74"/>
    <cellStyle name="DELTA" xfId="75"/>
    <cellStyle name="Dezimal [0]_68574_Materialbedarfsliste" xfId="76"/>
    <cellStyle name="Dezimal_68574_Materialbedarfsliste" xfId="77"/>
    <cellStyle name="Dollar (zero dec)" xfId="78"/>
    <cellStyle name="Enter Currency (0)" xfId="79"/>
    <cellStyle name="Enter Currency (2)" xfId="80"/>
    <cellStyle name="Enter Units (0)" xfId="81"/>
    <cellStyle name="Enter Units (1)" xfId="82"/>
    <cellStyle name="Enter Units (2)" xfId="83"/>
    <cellStyle name="Euro" xfId="84"/>
    <cellStyle name="Explanatory Text" xfId="85" builtinId="53" customBuiltin="1"/>
    <cellStyle name="F2" xfId="86"/>
    <cellStyle name="F3" xfId="87"/>
    <cellStyle name="F4" xfId="88"/>
    <cellStyle name="F5" xfId="89"/>
    <cellStyle name="F6" xfId="90"/>
    <cellStyle name="F7" xfId="91"/>
    <cellStyle name="F8" xfId="92"/>
    <cellStyle name="Fixed" xfId="93"/>
    <cellStyle name="Good" xfId="94" builtinId="26" customBuiltin="1"/>
    <cellStyle name="Grey" xfId="95"/>
    <cellStyle name="ha" xfId="96"/>
    <cellStyle name="HEADER" xfId="97"/>
    <cellStyle name="Header1" xfId="98"/>
    <cellStyle name="Header2" xfId="99"/>
    <cellStyle name="Heading 1" xfId="100" builtinId="16" customBuiltin="1"/>
    <cellStyle name="Heading 2" xfId="101" builtinId="17" customBuiltin="1"/>
    <cellStyle name="Heading 3" xfId="102" builtinId="18" customBuiltin="1"/>
    <cellStyle name="Heading 4" xfId="103" builtinId="19" customBuiltin="1"/>
    <cellStyle name="HEADING1" xfId="104"/>
    <cellStyle name="HEADING2" xfId="105"/>
    <cellStyle name="headoption" xfId="106"/>
    <cellStyle name="Hoa-Scholl" xfId="107"/>
    <cellStyle name="Input" xfId="108" builtinId="20" customBuiltin="1"/>
    <cellStyle name="Input [yellow]" xfId="109"/>
    <cellStyle name="Ledger 17 x 11 in" xfId="110"/>
    <cellStyle name="Line" xfId="111"/>
    <cellStyle name="Link Currency (0)" xfId="112"/>
    <cellStyle name="Link Currency (2)" xfId="113"/>
    <cellStyle name="Link Units (0)" xfId="114"/>
    <cellStyle name="Link Units (1)" xfId="115"/>
    <cellStyle name="Link Units (2)" xfId="116"/>
    <cellStyle name="Linked Cell" xfId="117" builtinId="24" customBuiltin="1"/>
    <cellStyle name="Milliers [0]_AR1194" xfId="118"/>
    <cellStyle name="Milliers_AR1194" xfId="119"/>
    <cellStyle name="Model" xfId="120"/>
    <cellStyle name="Monétaire [0]_AR1194" xfId="121"/>
    <cellStyle name="Monétaire_AR1194" xfId="122"/>
    <cellStyle name="n" xfId="123"/>
    <cellStyle name="Neutral" xfId="124" builtinId="28" customBuiltin="1"/>
    <cellStyle name="New Times Roman" xfId="125"/>
    <cellStyle name="no dec" xfId="126"/>
    <cellStyle name="ÑONVÒ" xfId="127"/>
    <cellStyle name="Normal" xfId="0" builtinId="0"/>
    <cellStyle name="Normal - Style1" xfId="128"/>
    <cellStyle name="Normal - 유형1" xfId="129"/>
    <cellStyle name="Normal 2" xfId="233"/>
    <cellStyle name="Normal 3" xfId="234"/>
    <cellStyle name="Normal 4" xfId="235"/>
    <cellStyle name="Normal 5" xfId="237"/>
    <cellStyle name="Normal 6" xfId="239"/>
    <cellStyle name="Normal 7" xfId="241"/>
    <cellStyle name="Normal_Ketoan" xfId="130"/>
    <cellStyle name="Note" xfId="131" builtinId="10" customBuiltin="1"/>
    <cellStyle name="oft Excel]_x000d__x000a_Comment=open=/f ‚ðw’è‚·‚é‚ÆAƒ†[ƒU[’è‹`ŠÖ”‚ðŠÖ”“\‚è•t‚¯‚Ìˆê——‚É“o˜^‚·‚é‚±‚Æ‚ª‚Å‚«‚Ü‚·B_x000d__x000a_Maximized" xfId="132"/>
    <cellStyle name="omma [0]_Mktg Prog" xfId="133"/>
    <cellStyle name="ormal_Sheet1_1" xfId="134"/>
    <cellStyle name="Output" xfId="135" builtinId="21" customBuiltin="1"/>
    <cellStyle name="paint" xfId="136"/>
    <cellStyle name="Pattern" xfId="137"/>
    <cellStyle name="Percent [0]" xfId="138"/>
    <cellStyle name="Percent [00]" xfId="139"/>
    <cellStyle name="Percent [2]" xfId="140"/>
    <cellStyle name="PERCENTAGE" xfId="141"/>
    <cellStyle name="PrePop Currency (0)" xfId="142"/>
    <cellStyle name="PrePop Currency (2)" xfId="143"/>
    <cellStyle name="PrePop Units (0)" xfId="144"/>
    <cellStyle name="PrePop Units (1)" xfId="145"/>
    <cellStyle name="PrePop Units (2)" xfId="146"/>
    <cellStyle name="pricing" xfId="147"/>
    <cellStyle name="PSChar" xfId="148"/>
    <cellStyle name="PSHeading" xfId="149"/>
    <cellStyle name="Standard_Anpassen der Amortisation" xfId="150"/>
    <cellStyle name="Style 1" xfId="151"/>
    <cellStyle name="subhead" xfId="152"/>
    <cellStyle name="T" xfId="153"/>
    <cellStyle name="T_070101 EXPORT CONTRACT  2007" xfId="154"/>
    <cellStyle name="T_Bao cao kttb milk yomilkYAO-mien bac" xfId="155"/>
    <cellStyle name="T_bc_km_ngay" xfId="156"/>
    <cellStyle name="T_Book1" xfId="157"/>
    <cellStyle name="T_Cac bao cao TB  Milk-Yomilk-co Ke- CK 1-Vinh Thang" xfId="158"/>
    <cellStyle name="T_cham diem Milk chu ky2-ANH MINH" xfId="159"/>
    <cellStyle name="T_cham trung bay ck 1 m.Bac milk co ke 2" xfId="160"/>
    <cellStyle name="T_cham trung bay yao smart milk ck 2 mien Bac" xfId="161"/>
    <cellStyle name="T_danh sach chua nop bcao trung bay sua chua  tinh den 1-3-06" xfId="162"/>
    <cellStyle name="T_Danh sach KH TB MilkYomilk Yao  Smart chu ky 2-Vinh Thang" xfId="163"/>
    <cellStyle name="T_Danh sach KH trung bay MilkYomilk co ke chu ky 2-Vinh Thang" xfId="164"/>
    <cellStyle name="T_DSACH MILK YO MILK CK 2 M.BAC" xfId="165"/>
    <cellStyle name="T_DSKH Tbay Milk , Yomilk CK 2 Vu Thi Hanh" xfId="166"/>
    <cellStyle name="T_form ton kho CK 2 tuan 8" xfId="167"/>
    <cellStyle name="T_NPP Khanh Vinh Thai Nguyen - BC KTTB_CTrinh_TB__20_loc__Milk_Yomilk_CK1" xfId="168"/>
    <cellStyle name="T_Sheet1" xfId="169"/>
    <cellStyle name="T_sua chua cham trung bay  mien Bac" xfId="170"/>
    <cellStyle name="Text Indent A" xfId="171"/>
    <cellStyle name="Text Indent B" xfId="172"/>
    <cellStyle name="Text Indent C" xfId="173"/>
    <cellStyle name="th" xfId="174"/>
    <cellStyle name="þ_x001d_ð¤_x000c_¯þ_x0014__x000d_¨þU_x0001_" xfId="175"/>
    <cellStyle name="þ_x001d_ð¤_x000c_¯þ_x0014__x000d_¨þU_x0001_À_x0004_ _x0015__x000f__x0001__x0001_" xfId="176"/>
    <cellStyle name="þ_x001d_ðK_x000c_Fý_x001b__x000d_9ýU_x0001_Ð_x0008_¦)_x0007__x0001__x0001_" xfId="177"/>
    <cellStyle name="Title" xfId="178" builtinId="15" customBuiltin="1"/>
    <cellStyle name="Total" xfId="179" builtinId="25" customBuiltin="1"/>
    <cellStyle name="ts" xfId="180"/>
    <cellStyle name="viet" xfId="181"/>
    <cellStyle name="viet2" xfId="182"/>
    <cellStyle name="VN new romanNormal" xfId="183"/>
    <cellStyle name="VN time new roman" xfId="184"/>
    <cellStyle name="vnbo" xfId="185"/>
    <cellStyle name="vnhead1" xfId="186"/>
    <cellStyle name="vnhead2" xfId="187"/>
    <cellStyle name="vnhead3" xfId="188"/>
    <cellStyle name="vnhead4" xfId="189"/>
    <cellStyle name="vntxt1" xfId="190"/>
    <cellStyle name="vntxt2" xfId="191"/>
    <cellStyle name="Währung [0]_68574_Materialbedarfsliste" xfId="192"/>
    <cellStyle name="Währung_68574_Materialbedarfsliste" xfId="193"/>
    <cellStyle name="Warning Text" xfId="194" builtinId="11" customBuiltin="1"/>
    <cellStyle name="xuan" xfId="195"/>
    <cellStyle name="เครื่องหมายสกุลเงิน [0]_FTC_OFFER" xfId="196"/>
    <cellStyle name="เครื่องหมายสกุลเงิน_FTC_OFFER" xfId="197"/>
    <cellStyle name="ปกติ_FTC_OFFER" xfId="198"/>
    <cellStyle name=" [0.00]_ Att. 1- Cover" xfId="199"/>
    <cellStyle name="_ Att. 1- Cover" xfId="200"/>
    <cellStyle name="?_ Att. 1- Cover" xfId="201"/>
    <cellStyle name="똿뗦먛귟 [0.00]_PRODUCT DETAIL Q1" xfId="202"/>
    <cellStyle name="똿뗦먛귟_PRODUCT DETAIL Q1" xfId="203"/>
    <cellStyle name="믅됞 [0.00]_PRODUCT DETAIL Q1" xfId="204"/>
    <cellStyle name="믅됞_PRODUCT DETAIL Q1" xfId="205"/>
    <cellStyle name="백분율_95" xfId="206"/>
    <cellStyle name="뷭?_BOOKSHIP" xfId="207"/>
    <cellStyle name="콤마 [ - 유형1" xfId="208"/>
    <cellStyle name="콤마 [ - 유형2" xfId="209"/>
    <cellStyle name="콤마 [ - 유형3" xfId="210"/>
    <cellStyle name="콤마 [ - 유형4" xfId="211"/>
    <cellStyle name="콤마 [ - 유형5" xfId="212"/>
    <cellStyle name="콤마 [ - 유형6" xfId="213"/>
    <cellStyle name="콤마 [ - 유형7" xfId="214"/>
    <cellStyle name="콤마 [ - 유형8" xfId="215"/>
    <cellStyle name="콤마 [0]_ 비목별 월별기술 " xfId="216"/>
    <cellStyle name="콤마_ 비목별 월별기술 " xfId="217"/>
    <cellStyle name="통화 [0]_1202" xfId="218"/>
    <cellStyle name="통화_1202" xfId="219"/>
    <cellStyle name="표준_(정보부문)월별인원계획" xfId="220"/>
    <cellStyle name="표준_kc-elec system check list" xfId="221"/>
    <cellStyle name="一般_00Q3902REV.1" xfId="222"/>
    <cellStyle name="千分位[0]_00Q3902REV.1" xfId="223"/>
    <cellStyle name="千分位_00Q3902REV.1" xfId="224"/>
    <cellStyle name="桁区切り [0.00]_List-dwg瑩畳䵜楡" xfId="225"/>
    <cellStyle name="桁区切り_List-dwgist-" xfId="226"/>
    <cellStyle name="標準_List-dwgis" xfId="227"/>
    <cellStyle name="貨幣 [0]_00Q3902REV.1" xfId="228"/>
    <cellStyle name="貨幣[0]_BRE" xfId="229"/>
    <cellStyle name="貨幣_00Q3902REV.1" xfId="230"/>
    <cellStyle name="通貨 [0.00]_List-dwgwg" xfId="231"/>
    <cellStyle name="通貨_List-dwgis" xfId="232"/>
  </cellStyles>
  <dxfs count="18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FF"/>
      <color rgb="FF3333FF"/>
      <color rgb="FFCCFFCC"/>
      <color rgb="FF66FFCC"/>
      <color rgb="FFFF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1.xml"/><Relationship Id="rId46" Type="http://schemas.microsoft.com/office/2017/10/relationships/person" Target="persons/person.xml"/><Relationship Id="rId20" Type="http://schemas.openxmlformats.org/officeDocument/2006/relationships/worksheet" Target="worksheets/sheet20.xml"/><Relationship Id="rId41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K&#7871;%20to&#225;n%20t&#7893;ng%20h&#7907;p_________________________________\KHAU%20HAO\CCDC2016\KHAU%20HAO%202015.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MATA"/>
      <sheetName val="AMATA (2)"/>
      <sheetName val="SEction."/>
      <sheetName val="Section"/>
      <sheetName val="sum"/>
      <sheetName val="Vehicle"/>
      <sheetName val="new"/>
      <sheetName val="SONG THAN WH"/>
      <sheetName val="AMATA WH"/>
      <sheetName val="SG-&gt;HN T8.2015"/>
      <sheetName val="Điều chỉnh T9"/>
      <sheetName val="mats"/>
      <sheetName val="KHAUHAO"/>
      <sheetName val="Tăng_Giảm"/>
      <sheetName val="TSCĐ hỏa hoạn T12.2014"/>
      <sheetName val="TS30TRIEU- Phan bo het"/>
      <sheetName val="SONGTHAN"/>
      <sheetName val="00000000"/>
      <sheetName val="~        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8">
          <cell r="C8" t="str">
            <v>QLDC01</v>
          </cell>
          <cell r="D8" t="str">
            <v>Maùy laïnh aùp traàn CARRIER-38HDT060/42AR060</v>
          </cell>
          <cell r="E8" t="e">
            <v>#N/A</v>
          </cell>
          <cell r="G8">
            <v>5</v>
          </cell>
        </row>
        <row r="9">
          <cell r="C9" t="str">
            <v>QLDC02</v>
          </cell>
          <cell r="D9" t="str">
            <v>Maùy laïnh aùp traàn CARRIER-38HDT060/42AR060</v>
          </cell>
          <cell r="E9" t="e">
            <v>#N/A</v>
          </cell>
          <cell r="G9">
            <v>5</v>
          </cell>
        </row>
        <row r="10">
          <cell r="C10" t="str">
            <v>QLDC03</v>
          </cell>
          <cell r="D10" t="str">
            <v>Maùy phaùt ñieän YANMAR</v>
          </cell>
          <cell r="E10" t="e">
            <v>#N/A</v>
          </cell>
          <cell r="G10">
            <v>7</v>
          </cell>
        </row>
        <row r="11">
          <cell r="C11" t="str">
            <v>QLDC04</v>
          </cell>
          <cell r="D11" t="str">
            <v>Heä thoáng baùo chaùy,thieát bò phoøng chaùy  chöõa chaùy</v>
          </cell>
          <cell r="E11" t="e">
            <v>#N/A</v>
          </cell>
          <cell r="G11">
            <v>5</v>
          </cell>
        </row>
        <row r="12">
          <cell r="C12" t="str">
            <v>QLDC07</v>
          </cell>
          <cell r="D12" t="str">
            <v>Maùy FAX  CANON - L300</v>
          </cell>
          <cell r="E12" t="e">
            <v>#N/A</v>
          </cell>
        </row>
        <row r="13">
          <cell r="C13" t="str">
            <v>QLDC08</v>
          </cell>
          <cell r="D13" t="str">
            <v>Maùy Photocopy-XEROX VIVACE 250</v>
          </cell>
          <cell r="E13" t="e">
            <v>#N/A</v>
          </cell>
          <cell r="F13">
            <v>46639000</v>
          </cell>
          <cell r="G13">
            <v>5</v>
          </cell>
        </row>
        <row r="14">
          <cell r="C14" t="str">
            <v>QLDC09</v>
          </cell>
          <cell r="D14" t="str">
            <v>Maùy Photocopy-XEROX VIVACE 455</v>
          </cell>
          <cell r="E14" t="e">
            <v>#N/A</v>
          </cell>
          <cell r="G14">
            <v>5</v>
          </cell>
        </row>
        <row r="15">
          <cell r="C15" t="str">
            <v>QLDC16</v>
          </cell>
          <cell r="D15" t="str">
            <v>Maùy laïnh NATIONAL - C181 KH</v>
          </cell>
          <cell r="E15" t="e">
            <v>#N/A</v>
          </cell>
          <cell r="F15">
            <v>16278286</v>
          </cell>
          <cell r="G15">
            <v>5</v>
          </cell>
        </row>
        <row r="16">
          <cell r="C16" t="str">
            <v>QLDC17</v>
          </cell>
          <cell r="D16" t="str">
            <v>Maùy Photocopy-XEROX VIVACE 212</v>
          </cell>
          <cell r="E16" t="e">
            <v>#N/A</v>
          </cell>
          <cell r="G16">
            <v>5</v>
          </cell>
        </row>
        <row r="17">
          <cell r="C17" t="str">
            <v>QLDC18</v>
          </cell>
          <cell r="D17" t="str">
            <v>Heä thoáng toång ñaøi dieän thoaïi</v>
          </cell>
          <cell r="E17" t="e">
            <v>#N/A</v>
          </cell>
          <cell r="G17">
            <v>5</v>
          </cell>
        </row>
        <row r="18">
          <cell r="C18" t="str">
            <v>QLDC19</v>
          </cell>
          <cell r="D18" t="str">
            <v>Maùy vi tính Intel Pentium III-550E/F/256/100</v>
          </cell>
          <cell r="E18" t="e">
            <v>#N/A</v>
          </cell>
          <cell r="G18">
            <v>3</v>
          </cell>
        </row>
        <row r="19">
          <cell r="C19" t="str">
            <v>QLDC20</v>
          </cell>
          <cell r="D19" t="str">
            <v>Maùy vi tính Intel Pentium III-550E/F/256/100</v>
          </cell>
          <cell r="E19" t="e">
            <v>#N/A</v>
          </cell>
          <cell r="F19">
            <v>0</v>
          </cell>
          <cell r="G19">
            <v>3</v>
          </cell>
        </row>
        <row r="20">
          <cell r="C20" t="str">
            <v>QLDC21</v>
          </cell>
          <cell r="D20" t="str">
            <v>Maùy vi tính Intel Pentium III-550E/F/256/100</v>
          </cell>
          <cell r="E20" t="e">
            <v>#N/A</v>
          </cell>
          <cell r="F20">
            <v>0</v>
          </cell>
          <cell r="G20">
            <v>3</v>
          </cell>
        </row>
        <row r="21">
          <cell r="C21" t="str">
            <v>QLDC22</v>
          </cell>
          <cell r="D21" t="str">
            <v>Maùy vi tính Intel Pentium III-550E/F/256/100</v>
          </cell>
          <cell r="E21" t="e">
            <v>#N/A</v>
          </cell>
          <cell r="G21">
            <v>3</v>
          </cell>
        </row>
        <row r="22">
          <cell r="C22" t="str">
            <v>QLDC23</v>
          </cell>
          <cell r="D22" t="str">
            <v>Maùy vi tính Intel Pentium III-550E/F/256/100</v>
          </cell>
          <cell r="E22" t="e">
            <v>#N/A</v>
          </cell>
          <cell r="G22">
            <v>3</v>
          </cell>
        </row>
        <row r="23">
          <cell r="C23" t="str">
            <v>QLDC24</v>
          </cell>
          <cell r="D23" t="str">
            <v>Maùy vi tính Intel Pentium III-550E/F/256/100</v>
          </cell>
          <cell r="E23" t="e">
            <v>#N/A</v>
          </cell>
          <cell r="F23">
            <v>0</v>
          </cell>
          <cell r="G23">
            <v>3</v>
          </cell>
        </row>
        <row r="24">
          <cell r="C24" t="str">
            <v>QLDC25</v>
          </cell>
          <cell r="D24" t="str">
            <v>Maùy vi tính Intel Pentium III-550E/F/256/100</v>
          </cell>
          <cell r="E24" t="e">
            <v>#N/A</v>
          </cell>
          <cell r="G24">
            <v>3</v>
          </cell>
        </row>
        <row r="25">
          <cell r="C25" t="str">
            <v>QLDC26</v>
          </cell>
          <cell r="D25" t="str">
            <v>Maùy vi tính Intel Pentium III-550E/F/256/100</v>
          </cell>
          <cell r="E25" t="e">
            <v>#N/A</v>
          </cell>
          <cell r="F25">
            <v>0</v>
          </cell>
          <cell r="G25">
            <v>3</v>
          </cell>
        </row>
        <row r="26">
          <cell r="C26" t="str">
            <v>QLDC27</v>
          </cell>
          <cell r="D26" t="str">
            <v>Maùy vi tính Intel Pentium III-550E/F/256/100</v>
          </cell>
          <cell r="E26" t="e">
            <v>#N/A</v>
          </cell>
          <cell r="G26">
            <v>3</v>
          </cell>
        </row>
        <row r="27">
          <cell r="C27" t="str">
            <v>QLDC28</v>
          </cell>
          <cell r="D27" t="str">
            <v>Maùy vi tính Intel Pentium III-550E/F/256/100</v>
          </cell>
          <cell r="E27" t="e">
            <v>#N/A</v>
          </cell>
          <cell r="F27">
            <v>0</v>
          </cell>
          <cell r="G27">
            <v>3</v>
          </cell>
        </row>
        <row r="28">
          <cell r="C28" t="str">
            <v>QLDC29</v>
          </cell>
          <cell r="D28" t="str">
            <v>Maùy vi tính Intel Pentium III-533E/F/256/100</v>
          </cell>
          <cell r="E28" t="e">
            <v>#N/A</v>
          </cell>
          <cell r="G28">
            <v>3</v>
          </cell>
        </row>
        <row r="29">
          <cell r="C29" t="str">
            <v>QLDC30</v>
          </cell>
          <cell r="D29" t="str">
            <v>Maùy vi tính Intel Pentium III-533E/F/256/100</v>
          </cell>
          <cell r="E29" t="e">
            <v>#N/A</v>
          </cell>
          <cell r="G29">
            <v>3</v>
          </cell>
        </row>
        <row r="30">
          <cell r="C30" t="str">
            <v>QLDC31</v>
          </cell>
          <cell r="D30" t="str">
            <v>Maùy vi tính Intel Pentium III-533E/F/256/100</v>
          </cell>
          <cell r="E30" t="e">
            <v>#N/A</v>
          </cell>
          <cell r="G30">
            <v>3</v>
          </cell>
        </row>
        <row r="31">
          <cell r="C31" t="str">
            <v>QLDC32</v>
          </cell>
          <cell r="D31" t="str">
            <v>Maùy vi tính Intel Pentium III-533E/F/256/100</v>
          </cell>
          <cell r="E31" t="e">
            <v>#N/A</v>
          </cell>
          <cell r="F31">
            <v>0</v>
          </cell>
          <cell r="G31">
            <v>3</v>
          </cell>
        </row>
        <row r="32">
          <cell r="C32" t="str">
            <v>QLDC33</v>
          </cell>
          <cell r="D32" t="str">
            <v>Maùy vi tính HP NetServer E60PIII/500</v>
          </cell>
          <cell r="E32" t="str">
            <v>(PC HP NetServer E60 PIII/500)</v>
          </cell>
          <cell r="F32">
            <v>64787450</v>
          </cell>
          <cell r="G32">
            <v>3</v>
          </cell>
        </row>
        <row r="33">
          <cell r="C33" t="str">
            <v>QLDC33</v>
          </cell>
          <cell r="D33" t="str">
            <v>&amp; Naâng caáp maùy chuû HP Net Server E60PIII/500</v>
          </cell>
          <cell r="E33" t="e">
            <v>#N/A</v>
          </cell>
        </row>
        <row r="34">
          <cell r="C34" t="str">
            <v>QLDC34</v>
          </cell>
          <cell r="D34" t="str">
            <v>Toång ñaøi vaø thieát bò maïng maùy tính</v>
          </cell>
          <cell r="E34" t="e">
            <v>#N/A</v>
          </cell>
          <cell r="G34">
            <v>3</v>
          </cell>
        </row>
        <row r="35">
          <cell r="C35" t="str">
            <v>QLDC36</v>
          </cell>
          <cell r="D35" t="str">
            <v>Boå sung  thieát bò maïng maùy tính</v>
          </cell>
          <cell r="E35" t="e">
            <v>#N/A</v>
          </cell>
          <cell r="G35">
            <v>3</v>
          </cell>
        </row>
        <row r="36">
          <cell r="C36" t="str">
            <v>QLDC40</v>
          </cell>
          <cell r="D36" t="str">
            <v>Maùy in IBM Impack</v>
          </cell>
          <cell r="E36" t="e">
            <v>#N/A</v>
          </cell>
          <cell r="G36">
            <v>3</v>
          </cell>
        </row>
        <row r="37">
          <cell r="C37" t="str">
            <v>QLDC42</v>
          </cell>
          <cell r="D37" t="str">
            <v>Boå sung  thieát bò maïng maùy tính Ñ.2</v>
          </cell>
          <cell r="E37" t="e">
            <v>#N/A</v>
          </cell>
          <cell r="G37">
            <v>3</v>
          </cell>
        </row>
        <row r="38">
          <cell r="C38" t="str">
            <v>QLDC45</v>
          </cell>
          <cell r="D38" t="str">
            <v>Maùy Photocopy - XEROX  V 212</v>
          </cell>
          <cell r="E38" t="e">
            <v>#N/A</v>
          </cell>
          <cell r="G38">
            <v>5</v>
          </cell>
        </row>
        <row r="39">
          <cell r="C39" t="str">
            <v>QLDC48</v>
          </cell>
          <cell r="D39" t="str">
            <v>Maùy vi tính Intel Pentium III-1GHZ</v>
          </cell>
          <cell r="E39" t="e">
            <v>#N/A</v>
          </cell>
          <cell r="G39">
            <v>3</v>
          </cell>
        </row>
        <row r="40">
          <cell r="C40" t="str">
            <v>QLDC49</v>
          </cell>
          <cell r="D40" t="str">
            <v>Maùy vi tính Intel Pentium III-1GHZ</v>
          </cell>
          <cell r="E40" t="e">
            <v>#N/A</v>
          </cell>
          <cell r="G40">
            <v>3</v>
          </cell>
        </row>
        <row r="41">
          <cell r="C41" t="str">
            <v>QLDC50</v>
          </cell>
          <cell r="D41" t="str">
            <v>Maùy vi tính Intel Pentium III-1GHZ</v>
          </cell>
          <cell r="E41" t="e">
            <v>#N/A</v>
          </cell>
          <cell r="G41">
            <v>3</v>
          </cell>
        </row>
        <row r="42">
          <cell r="C42" t="str">
            <v>QLDC51</v>
          </cell>
          <cell r="D42" t="str">
            <v>Maùy vi tính Intel Pentium III-1GHZ</v>
          </cell>
          <cell r="E42" t="e">
            <v>#N/A</v>
          </cell>
          <cell r="F42">
            <v>13327600</v>
          </cell>
          <cell r="G42">
            <v>3</v>
          </cell>
        </row>
        <row r="43">
          <cell r="C43" t="str">
            <v>QLDC52</v>
          </cell>
          <cell r="D43" t="str">
            <v>Maùy in Epson LQ 2180</v>
          </cell>
          <cell r="E43" t="e">
            <v>#N/A</v>
          </cell>
          <cell r="F43">
            <v>10904400</v>
          </cell>
          <cell r="G43">
            <v>3</v>
          </cell>
        </row>
        <row r="44">
          <cell r="C44" t="str">
            <v>QLDC53</v>
          </cell>
          <cell r="D44" t="str">
            <v>Maùy in Epson LQ 2181</v>
          </cell>
          <cell r="E44" t="e">
            <v>#N/A</v>
          </cell>
          <cell r="F44">
            <v>10904400</v>
          </cell>
          <cell r="G44">
            <v>3</v>
          </cell>
        </row>
        <row r="45">
          <cell r="C45" t="str">
            <v>QLDC54</v>
          </cell>
          <cell r="D45" t="str">
            <v>Maùy FAX  CANON - L280</v>
          </cell>
          <cell r="E45" t="e">
            <v>#N/A</v>
          </cell>
          <cell r="F45">
            <v>14842100</v>
          </cell>
          <cell r="G45">
            <v>3</v>
          </cell>
        </row>
        <row r="46">
          <cell r="C46" t="str">
            <v>QLDC56</v>
          </cell>
          <cell r="D46" t="str">
            <v>Maùy Photocopy - XEROX  V 340</v>
          </cell>
          <cell r="E46" t="str">
            <v>(Photocopy machine)</v>
          </cell>
          <cell r="F46">
            <v>77877490</v>
          </cell>
          <cell r="G46">
            <v>5</v>
          </cell>
        </row>
        <row r="47">
          <cell r="C47" t="str">
            <v>QLDC57</v>
          </cell>
          <cell r="D47" t="str">
            <v>Maùyvi tính Deskpower 5000/1GHZ Pentium 3</v>
          </cell>
          <cell r="E47" t="e">
            <v>#N/A</v>
          </cell>
          <cell r="G47">
            <v>3</v>
          </cell>
        </row>
        <row r="48">
          <cell r="C48" t="str">
            <v>QLDC58</v>
          </cell>
          <cell r="D48" t="str">
            <v>Maùyvi tính Deskpower 5000/1GHZ Pentium 3</v>
          </cell>
          <cell r="E48" t="e">
            <v>#N/A</v>
          </cell>
          <cell r="F48">
            <v>0</v>
          </cell>
          <cell r="G48">
            <v>3</v>
          </cell>
        </row>
        <row r="49">
          <cell r="C49" t="str">
            <v>QLDC59</v>
          </cell>
          <cell r="D49" t="str">
            <v>Maùyvi tính Deskpower 5000/1GHZ Pentium 3</v>
          </cell>
          <cell r="E49" t="e">
            <v>#N/A</v>
          </cell>
          <cell r="F49">
            <v>0</v>
          </cell>
          <cell r="G49">
            <v>3</v>
          </cell>
        </row>
        <row r="50">
          <cell r="C50" t="str">
            <v>QLDC60</v>
          </cell>
          <cell r="D50" t="str">
            <v>Maùy laïnh NATIONAL C125-1,5HP</v>
          </cell>
          <cell r="E50" t="e">
            <v>#N/A</v>
          </cell>
          <cell r="F50">
            <v>11187000</v>
          </cell>
          <cell r="G50">
            <v>5</v>
          </cell>
        </row>
        <row r="51">
          <cell r="C51" t="str">
            <v>QLDC64</v>
          </cell>
          <cell r="D51" t="str">
            <v>Maùy vi tính Intel Pentium 4-2.0GHZ</v>
          </cell>
          <cell r="E51" t="e">
            <v>#N/A</v>
          </cell>
          <cell r="F51">
            <v>14310675</v>
          </cell>
          <cell r="G51">
            <v>3</v>
          </cell>
        </row>
        <row r="52">
          <cell r="C52" t="str">
            <v>QLDC65</v>
          </cell>
          <cell r="D52" t="str">
            <v>Maùy vi tính Intel Pentium 4-2.0GHZ</v>
          </cell>
          <cell r="E52" t="e">
            <v>#N/A</v>
          </cell>
          <cell r="F52">
            <v>14310675</v>
          </cell>
          <cell r="G52">
            <v>3</v>
          </cell>
        </row>
        <row r="53">
          <cell r="C53" t="str">
            <v>QLDC66</v>
          </cell>
          <cell r="D53" t="str">
            <v>Maùyvitính Intel  Pentium 4-2.0GHZ,UPS</v>
          </cell>
          <cell r="E53" t="e">
            <v>#N/A</v>
          </cell>
          <cell r="G53">
            <v>3</v>
          </cell>
        </row>
        <row r="54">
          <cell r="C54" t="str">
            <v>QLDC72</v>
          </cell>
          <cell r="D54" t="str">
            <v>Maùy vi tính Intel Pentium 4-1.8GHZ</v>
          </cell>
          <cell r="E54" t="e">
            <v>#N/A</v>
          </cell>
          <cell r="F54">
            <v>12424500</v>
          </cell>
          <cell r="G54">
            <v>3</v>
          </cell>
        </row>
        <row r="55">
          <cell r="C55" t="str">
            <v>QLDC74</v>
          </cell>
          <cell r="D55" t="str">
            <v>Maùy vi tính saùch tay Pentium III-IBM Thinkpad T20, cuõ</v>
          </cell>
          <cell r="E55" t="e">
            <v>#N/A</v>
          </cell>
          <cell r="F55">
            <v>0</v>
          </cell>
          <cell r="G55">
            <v>2</v>
          </cell>
        </row>
        <row r="56">
          <cell r="C56" t="str">
            <v>QLDC75</v>
          </cell>
          <cell r="D56" t="str">
            <v>Maùy vi tính chuû Compaq ML370</v>
          </cell>
          <cell r="E56" t="str">
            <v>Compaq ML 370 Server</v>
          </cell>
          <cell r="F56">
            <v>84575900</v>
          </cell>
          <cell r="G56">
            <v>3</v>
          </cell>
        </row>
        <row r="57">
          <cell r="C57" t="str">
            <v>QLDC76</v>
          </cell>
          <cell r="D57" t="str">
            <v>Thieát bò maïng maùy tính chuû Compaq ML370</v>
          </cell>
          <cell r="E57" t="e">
            <v>#N/A</v>
          </cell>
          <cell r="G57">
            <v>3</v>
          </cell>
        </row>
        <row r="58">
          <cell r="C58" t="str">
            <v>QLDC78</v>
          </cell>
          <cell r="D58" t="str">
            <v>Thieát bò maïng maùy chuû &amp;maïng noäi boä -Net server E60P.3/500</v>
          </cell>
          <cell r="E58" t="e">
            <v>#N/A</v>
          </cell>
          <cell r="G58">
            <v>2</v>
          </cell>
        </row>
        <row r="59">
          <cell r="C59" t="str">
            <v>QLDC79</v>
          </cell>
          <cell r="D59" t="str">
            <v>Maùy vi tính P.4-2.0GHZ,17"LCD Samsung monitor</v>
          </cell>
          <cell r="E59" t="e">
            <v>#N/A</v>
          </cell>
          <cell r="F59">
            <v>14764580</v>
          </cell>
          <cell r="G59">
            <v>2</v>
          </cell>
        </row>
        <row r="60">
          <cell r="C60" t="str">
            <v>QLDC80</v>
          </cell>
          <cell r="D60" t="str">
            <v>Maùy laïnh DAIKIN 2.0HP</v>
          </cell>
          <cell r="E60" t="e">
            <v>#N/A</v>
          </cell>
          <cell r="F60">
            <v>15032166</v>
          </cell>
          <cell r="G60">
            <v>3</v>
          </cell>
        </row>
        <row r="61">
          <cell r="C61" t="str">
            <v>QLDC81</v>
          </cell>
          <cell r="D61" t="str">
            <v>Maùy vi tính P.4-2.66GHZ,17"LCD Samsung monitor</v>
          </cell>
          <cell r="E61" t="e">
            <v>#N/A</v>
          </cell>
          <cell r="F61">
            <v>0</v>
          </cell>
          <cell r="G61">
            <v>3</v>
          </cell>
        </row>
        <row r="62">
          <cell r="C62" t="str">
            <v>QLDC82</v>
          </cell>
          <cell r="D62" t="str">
            <v>Maùy vi tính P.4-2.0GHZ,15"LCD Samsung monitor</v>
          </cell>
          <cell r="E62" t="e">
            <v>#N/A</v>
          </cell>
          <cell r="F62">
            <v>0</v>
          </cell>
          <cell r="G62">
            <v>3</v>
          </cell>
        </row>
        <row r="63">
          <cell r="C63" t="str">
            <v>QLDC83</v>
          </cell>
          <cell r="D63" t="str">
            <v>Maùy vi tính saùch tay Compaq nx9010. P.4</v>
          </cell>
          <cell r="E63" t="e">
            <v>#N/A</v>
          </cell>
          <cell r="F63">
            <v>22485288</v>
          </cell>
          <cell r="G63">
            <v>3</v>
          </cell>
        </row>
        <row r="64">
          <cell r="C64" t="str">
            <v>QLDC84</v>
          </cell>
          <cell r="D64" t="str">
            <v>Maùy Photocopy - Canon iR 2010F</v>
          </cell>
          <cell r="E64" t="e">
            <v>#N/A</v>
          </cell>
          <cell r="G64">
            <v>5</v>
          </cell>
        </row>
        <row r="65">
          <cell r="C65" t="str">
            <v>QLDC85</v>
          </cell>
          <cell r="D65" t="str">
            <v>Maùy vi tính HP Compaq D220 P.4-2.8GHZ,15" LCD HP</v>
          </cell>
          <cell r="E65" t="e">
            <v>#N/A</v>
          </cell>
          <cell r="F65">
            <v>13864400</v>
          </cell>
          <cell r="G65">
            <v>2</v>
          </cell>
        </row>
        <row r="66">
          <cell r="C66" t="str">
            <v>QLDC86</v>
          </cell>
          <cell r="D66" t="str">
            <v>Maùy vi tính HP Compaq D220 P.4-2.8GHZ,15" LCD HP</v>
          </cell>
          <cell r="E66" t="e">
            <v>#N/A</v>
          </cell>
          <cell r="F66">
            <v>13864400</v>
          </cell>
          <cell r="G66">
            <v>2</v>
          </cell>
        </row>
        <row r="67">
          <cell r="C67" t="str">
            <v>QLDC87</v>
          </cell>
          <cell r="D67" t="str">
            <v>Maùy vi tính P.4-2.4GHZ,15"LCD Samsung monitor</v>
          </cell>
          <cell r="E67" t="e">
            <v>#N/A</v>
          </cell>
          <cell r="F67">
            <v>0</v>
          </cell>
          <cell r="G67">
            <v>2</v>
          </cell>
        </row>
        <row r="68">
          <cell r="C68" t="str">
            <v>QLDC88</v>
          </cell>
          <cell r="D68" t="str">
            <v>Tuû saét ñöïng maùy chuû server &amp; TBò maïng</v>
          </cell>
          <cell r="E68" t="e">
            <v>#N/A</v>
          </cell>
          <cell r="F68">
            <v>11822250</v>
          </cell>
          <cell r="G68">
            <v>2</v>
          </cell>
        </row>
        <row r="69">
          <cell r="C69" t="str">
            <v>QLDC89</v>
          </cell>
          <cell r="D69" t="str">
            <v>Maùy photocopy Canon IR-1210</v>
          </cell>
          <cell r="E69" t="e">
            <v>#N/A</v>
          </cell>
          <cell r="G69">
            <v>5</v>
          </cell>
        </row>
        <row r="70">
          <cell r="C70" t="str">
            <v>QLDC90</v>
          </cell>
          <cell r="D70" t="str">
            <v xml:space="preserve">Boä baøn gheá salon tieáp khaùch </v>
          </cell>
          <cell r="E70" t="str">
            <v>(Sofa - guest room)</v>
          </cell>
          <cell r="F70">
            <v>43038182</v>
          </cell>
          <cell r="G70">
            <v>3</v>
          </cell>
        </row>
        <row r="71">
          <cell r="C71" t="str">
            <v>QLDC91</v>
          </cell>
          <cell r="D71" t="str">
            <v>Maùy vi tính Intel Celeron,2.4GHz,15" HP LCDmonitor</v>
          </cell>
          <cell r="E71" t="e">
            <v>#N/A</v>
          </cell>
          <cell r="F71">
            <v>10545800</v>
          </cell>
          <cell r="G71">
            <v>2</v>
          </cell>
        </row>
        <row r="72">
          <cell r="C72" t="str">
            <v>QLDC92</v>
          </cell>
          <cell r="D72" t="str">
            <v>Maùy vi tính Intel Celeron,2.4GHz,15" HP LCDmonitor</v>
          </cell>
          <cell r="E72" t="e">
            <v>#N/A</v>
          </cell>
          <cell r="F72">
            <v>10545800</v>
          </cell>
          <cell r="G72">
            <v>2</v>
          </cell>
        </row>
        <row r="73">
          <cell r="C73" t="str">
            <v>QLDC93</v>
          </cell>
          <cell r="D73" t="str">
            <v>Maùy vi tính Intel Celeron,2.4GHz,15" HP LCDmonitor</v>
          </cell>
          <cell r="E73" t="e">
            <v>#N/A</v>
          </cell>
          <cell r="F73">
            <v>10545800</v>
          </cell>
          <cell r="G73">
            <v>2</v>
          </cell>
        </row>
        <row r="74">
          <cell r="C74" t="str">
            <v>QLDC94</v>
          </cell>
          <cell r="D74" t="str">
            <v>Maùy vi tính Intel Celeron,2.4GHz,15" HP LCDmonitor</v>
          </cell>
          <cell r="E74" t="e">
            <v>#N/A</v>
          </cell>
          <cell r="F74">
            <v>10545800</v>
          </cell>
          <cell r="G74">
            <v>2</v>
          </cell>
        </row>
        <row r="75">
          <cell r="C75" t="str">
            <v>QLDC95</v>
          </cell>
          <cell r="D75" t="str">
            <v>Maùy vi tính Intel Celeron,2.4GHz,15" HP LCDmonitor</v>
          </cell>
          <cell r="E75" t="e">
            <v>#N/A</v>
          </cell>
          <cell r="F75">
            <v>10545800</v>
          </cell>
          <cell r="G75">
            <v>2</v>
          </cell>
        </row>
        <row r="76">
          <cell r="C76" t="str">
            <v>QLDC96</v>
          </cell>
          <cell r="D76" t="str">
            <v>Maùy vi tính Intel Celeron,2.4GHz,15" HP LCDmonitor</v>
          </cell>
          <cell r="E76" t="e">
            <v>#N/A</v>
          </cell>
          <cell r="F76">
            <v>10545800</v>
          </cell>
          <cell r="G76">
            <v>2</v>
          </cell>
        </row>
        <row r="77">
          <cell r="C77" t="str">
            <v>QLDC97</v>
          </cell>
          <cell r="D77" t="str">
            <v>Maùy vi tính Intel Celeron,2.4GHz,15" HP LCDmonitor</v>
          </cell>
          <cell r="E77" t="e">
            <v>#N/A</v>
          </cell>
          <cell r="F77">
            <v>10545800</v>
          </cell>
          <cell r="G77">
            <v>2</v>
          </cell>
        </row>
        <row r="78">
          <cell r="C78" t="str">
            <v>QLDC98</v>
          </cell>
          <cell r="D78" t="str">
            <v>Maùy vi tính Intel Celeron,2.4GHz,15" HP LCDmonitor</v>
          </cell>
          <cell r="E78" t="e">
            <v>#N/A</v>
          </cell>
          <cell r="F78">
            <v>10545800</v>
          </cell>
          <cell r="G78">
            <v>2</v>
          </cell>
        </row>
        <row r="79">
          <cell r="C79" t="str">
            <v>QLDC99</v>
          </cell>
          <cell r="D79" t="str">
            <v>Maùy vi tính Intel Celeron,2.4GHz,15" HP LCDmonitor</v>
          </cell>
          <cell r="E79" t="e">
            <v>#N/A</v>
          </cell>
          <cell r="F79">
            <v>10500350</v>
          </cell>
          <cell r="G79">
            <v>2</v>
          </cell>
        </row>
        <row r="80">
          <cell r="C80" t="str">
            <v>QLDC100</v>
          </cell>
          <cell r="D80" t="str">
            <v>Maùy vi tính Intel Pentium4,2.4GHz,15" HP LCD monitor</v>
          </cell>
          <cell r="E80" t="e">
            <v>#N/A</v>
          </cell>
          <cell r="F80">
            <v>11419652</v>
          </cell>
          <cell r="G80">
            <v>2</v>
          </cell>
        </row>
        <row r="81">
          <cell r="C81" t="str">
            <v>QLDC101</v>
          </cell>
          <cell r="D81" t="str">
            <v>Maùy Photocopy - Canon iR 2010F</v>
          </cell>
          <cell r="E81" t="e">
            <v>#N/A</v>
          </cell>
          <cell r="G81">
            <v>5</v>
          </cell>
        </row>
        <row r="82">
          <cell r="C82" t="str">
            <v>QLDC102</v>
          </cell>
          <cell r="D82" t="str">
            <v>Maùy chieáu  CANON-  LV-X2E</v>
          </cell>
          <cell r="E82" t="str">
            <v>( CANON-LV-X2E Projector)</v>
          </cell>
          <cell r="F82">
            <v>30771000</v>
          </cell>
          <cell r="G82">
            <v>3</v>
          </cell>
        </row>
        <row r="83">
          <cell r="C83" t="str">
            <v>QLDC103</v>
          </cell>
          <cell r="D83" t="str">
            <v>Toång ñaøi  vaø thieát bò maïng ñieän thoaïi</v>
          </cell>
          <cell r="E83" t="str">
            <v>(Tele-communication system)</v>
          </cell>
          <cell r="F83">
            <v>49006711</v>
          </cell>
          <cell r="G83">
            <v>3</v>
          </cell>
        </row>
        <row r="84">
          <cell r="C84" t="str">
            <v>QLDC104</v>
          </cell>
          <cell r="D84" t="str">
            <v>Thieát bò truyeàn daãn keânh truyeàn döõ lieäu(HO)</v>
          </cell>
          <cell r="E84" t="str">
            <v>(Network Equipment)</v>
          </cell>
          <cell r="F84">
            <v>57729180</v>
          </cell>
          <cell r="G84">
            <v>3</v>
          </cell>
        </row>
        <row r="85">
          <cell r="C85" t="str">
            <v>QLDC105</v>
          </cell>
          <cell r="D85" t="str">
            <v>Thieát bò truyeàn daãn keânh truyeàn döõ lieäu (CNHN)</v>
          </cell>
          <cell r="E85" t="e">
            <v>#N/A</v>
          </cell>
          <cell r="F85">
            <v>23580635</v>
          </cell>
          <cell r="G85">
            <v>3</v>
          </cell>
        </row>
        <row r="86">
          <cell r="C86" t="str">
            <v>QLDC106</v>
          </cell>
          <cell r="D86" t="str">
            <v>Maùy vi tính Intel Pentium4,2.4GHz,15" LCD Samsung monitor</v>
          </cell>
          <cell r="E86" t="e">
            <v>#N/A</v>
          </cell>
          <cell r="F86">
            <v>11636190</v>
          </cell>
          <cell r="G86">
            <v>2</v>
          </cell>
        </row>
        <row r="87">
          <cell r="C87" t="str">
            <v>QLDC107</v>
          </cell>
          <cell r="D87" t="str">
            <v>Maùy VT P.4,2.2GHz,15"goàm oâ'CD , LCDSamsung monitor,UPS</v>
          </cell>
          <cell r="E87" t="e">
            <v>#N/A</v>
          </cell>
          <cell r="F87">
            <v>0</v>
          </cell>
          <cell r="G87">
            <v>2</v>
          </cell>
        </row>
        <row r="88">
          <cell r="C88" t="str">
            <v>QLDC108</v>
          </cell>
          <cell r="D88" t="str">
            <v>Maùy VT P.4,2.2GHz,15"goàm oâ'CD , LCDSamsung monitor,UPS</v>
          </cell>
          <cell r="E88" t="e">
            <v>#N/A</v>
          </cell>
          <cell r="F88">
            <v>10858432</v>
          </cell>
          <cell r="G88">
            <v>2</v>
          </cell>
        </row>
        <row r="89">
          <cell r="C89" t="str">
            <v>QLDC109</v>
          </cell>
          <cell r="D89" t="str">
            <v>Maùy VT P.4,2.2GHz,15"goàm oâ'CD , LCDSamsung monitor,UPS</v>
          </cell>
          <cell r="E89" t="e">
            <v>#N/A</v>
          </cell>
          <cell r="F89">
            <v>0</v>
          </cell>
          <cell r="G89">
            <v>2</v>
          </cell>
        </row>
        <row r="90">
          <cell r="C90" t="str">
            <v>QLDC110</v>
          </cell>
          <cell r="D90" t="str">
            <v>Maùy VT P.4,2.2GHz,15"goàm oâ'CD , LCDSamsung monitor,UPS</v>
          </cell>
          <cell r="E90" t="e">
            <v>#N/A</v>
          </cell>
          <cell r="F90">
            <v>10858432</v>
          </cell>
          <cell r="G90">
            <v>2</v>
          </cell>
        </row>
        <row r="91">
          <cell r="C91" t="str">
            <v>QLDC111</v>
          </cell>
          <cell r="D91" t="str">
            <v>Maùy vi tính P.4,2.2GHz,15" , LCD Samsung monitor, UPS</v>
          </cell>
          <cell r="E91" t="e">
            <v>#N/A</v>
          </cell>
          <cell r="F91">
            <v>0</v>
          </cell>
          <cell r="G91">
            <v>2</v>
          </cell>
        </row>
        <row r="92">
          <cell r="C92" t="str">
            <v>QLDC112</v>
          </cell>
          <cell r="D92" t="str">
            <v>Maùy vi tính P.4,2.2GHz,15" , LCD Samsung monitor, UPS</v>
          </cell>
          <cell r="E92" t="e">
            <v>#N/A</v>
          </cell>
          <cell r="F92">
            <v>10300440</v>
          </cell>
          <cell r="G92">
            <v>2</v>
          </cell>
        </row>
        <row r="93">
          <cell r="C93" t="str">
            <v>QLDC113</v>
          </cell>
          <cell r="D93" t="str">
            <v>Maùy vi tính P.4,2.2GHz,15" , LCD Samsung monitor, UPS</v>
          </cell>
          <cell r="E93" t="e">
            <v>#N/A</v>
          </cell>
          <cell r="F93">
            <v>10300440</v>
          </cell>
          <cell r="G93">
            <v>2</v>
          </cell>
        </row>
        <row r="94">
          <cell r="C94" t="str">
            <v>QLDC114</v>
          </cell>
          <cell r="D94" t="str">
            <v>Maùy vi tính Intel Pentium4,2.4GHz,15" HP LCD monitor</v>
          </cell>
          <cell r="E94" t="e">
            <v>#N/A</v>
          </cell>
          <cell r="F94">
            <v>10733800</v>
          </cell>
          <cell r="G94">
            <v>2</v>
          </cell>
        </row>
        <row r="95">
          <cell r="C95" t="str">
            <v>QLDC115</v>
          </cell>
          <cell r="D95" t="str">
            <v>Maùy vi tính Intel Pentium4,2.4GHz,15" HP LCD monitor</v>
          </cell>
          <cell r="E95" t="e">
            <v>#N/A</v>
          </cell>
          <cell r="F95">
            <v>10737880</v>
          </cell>
          <cell r="G95">
            <v>2</v>
          </cell>
        </row>
        <row r="96">
          <cell r="C96" t="str">
            <v>QLDC116</v>
          </cell>
          <cell r="D96" t="str">
            <v>Maùy vi tính Intel Pentium4,2.4GHz,15" HP LCD monitor</v>
          </cell>
          <cell r="E96" t="e">
            <v>#N/A</v>
          </cell>
          <cell r="F96">
            <v>10737880</v>
          </cell>
          <cell r="G96">
            <v>2</v>
          </cell>
        </row>
        <row r="97">
          <cell r="C97" t="str">
            <v>QLDC117</v>
          </cell>
          <cell r="D97" t="str">
            <v>Maùy vi tính Intel Pentium4,2.4GHz,15" HP LCD monitor</v>
          </cell>
          <cell r="E97" t="e">
            <v>#N/A</v>
          </cell>
          <cell r="F97">
            <v>10737880</v>
          </cell>
          <cell r="G97">
            <v>2</v>
          </cell>
        </row>
        <row r="98">
          <cell r="C98" t="str">
            <v>QLDC118</v>
          </cell>
          <cell r="D98" t="str">
            <v>Maùy vi tính Intel Pentium4,2.4GHz,15" HP LCD monitor</v>
          </cell>
          <cell r="E98" t="e">
            <v>#N/A</v>
          </cell>
          <cell r="F98">
            <v>10737880</v>
          </cell>
          <cell r="G98">
            <v>2</v>
          </cell>
        </row>
        <row r="99">
          <cell r="C99" t="str">
            <v>QLDC119</v>
          </cell>
          <cell r="D99" t="str">
            <v>Maùy vi tính Intel Pentium4,2.4GHz,15" HP LCD monitor</v>
          </cell>
          <cell r="E99" t="e">
            <v>#N/A</v>
          </cell>
          <cell r="F99">
            <v>10737880</v>
          </cell>
          <cell r="G99">
            <v>2</v>
          </cell>
        </row>
        <row r="100">
          <cell r="C100" t="str">
            <v>QLDC120</v>
          </cell>
          <cell r="D100" t="str">
            <v>Maùy vi tính Intel Pentium4,2.4GHz,15" HP LCD monitor</v>
          </cell>
          <cell r="E100" t="e">
            <v>#N/A</v>
          </cell>
          <cell r="F100">
            <v>10737880</v>
          </cell>
          <cell r="G100">
            <v>2</v>
          </cell>
        </row>
        <row r="101">
          <cell r="C101" t="str">
            <v>QLDC121</v>
          </cell>
          <cell r="D101" t="str">
            <v>Maùy vi tính Intel Pentium4,2.4GHz,15" HP LCD monitor</v>
          </cell>
          <cell r="E101" t="e">
            <v>#N/A</v>
          </cell>
          <cell r="F101">
            <v>10737880</v>
          </cell>
          <cell r="G101">
            <v>2</v>
          </cell>
        </row>
        <row r="102">
          <cell r="C102" t="str">
            <v>QLDC122</v>
          </cell>
          <cell r="D102" t="str">
            <v>Maùy vi tính Intel Pentium4,2.4GHz,15" HP LCD monitor</v>
          </cell>
          <cell r="E102" t="e">
            <v>#N/A</v>
          </cell>
          <cell r="F102">
            <v>10737880</v>
          </cell>
          <cell r="G102">
            <v>2</v>
          </cell>
        </row>
        <row r="103">
          <cell r="C103" t="str">
            <v>QLDC123</v>
          </cell>
          <cell r="D103" t="str">
            <v>Maùy laïnh DAIKIN 2.0HP-FT50BVM/R50BV1</v>
          </cell>
          <cell r="E103" t="e">
            <v>#N/A</v>
          </cell>
          <cell r="F103">
            <v>11956180</v>
          </cell>
          <cell r="G103">
            <v>5</v>
          </cell>
        </row>
        <row r="104">
          <cell r="C104" t="str">
            <v>QLDC124</v>
          </cell>
          <cell r="D104" t="str">
            <v>Maùy laïnh DAIKIN 2.0HP-FT50BVM/R50BV1</v>
          </cell>
          <cell r="E104" t="e">
            <v>#N/A</v>
          </cell>
          <cell r="F104">
            <v>11956180</v>
          </cell>
          <cell r="G104">
            <v>5</v>
          </cell>
        </row>
        <row r="105">
          <cell r="C105" t="str">
            <v>QLDC125</v>
          </cell>
          <cell r="D105" t="str">
            <v>UPS 2KVA Santak + Caple (maùy chuû)</v>
          </cell>
          <cell r="E105" t="e">
            <v>#N/A</v>
          </cell>
          <cell r="F105">
            <v>10855195</v>
          </cell>
          <cell r="G105">
            <v>2</v>
          </cell>
        </row>
        <row r="106">
          <cell r="C106" t="str">
            <v>QLDC126</v>
          </cell>
          <cell r="D106" t="str">
            <v>Maùy vi tính Power P321 (P4 3.0Ghz/ 256/ 80/ CD/ MO) Fujitsu</v>
          </cell>
          <cell r="E106" t="e">
            <v>#N/A</v>
          </cell>
          <cell r="F106">
            <v>17706200</v>
          </cell>
          <cell r="G106">
            <v>2</v>
          </cell>
        </row>
        <row r="107">
          <cell r="C107" t="str">
            <v>QLDC127</v>
          </cell>
          <cell r="D107" t="str">
            <v>CONTAINER CHÖÙA HAØNG 40FT</v>
          </cell>
          <cell r="E107" t="e">
            <v>#N/A</v>
          </cell>
          <cell r="F107">
            <v>28000000</v>
          </cell>
          <cell r="G107">
            <v>5</v>
          </cell>
        </row>
        <row r="108">
          <cell r="C108" t="str">
            <v>QLDC128</v>
          </cell>
          <cell r="D108" t="str">
            <v>Maùy laïnh LG 24000 BTU 2C</v>
          </cell>
          <cell r="E108" t="e">
            <v>#N/A</v>
          </cell>
          <cell r="F108">
            <v>13136364</v>
          </cell>
          <cell r="G108">
            <v>5</v>
          </cell>
        </row>
        <row r="109">
          <cell r="C109" t="str">
            <v>QLDC129</v>
          </cell>
          <cell r="D109" t="str">
            <v>Maùy vi tính chuû HP CPQ ML 350 &amp; UPS, Caùp</v>
          </cell>
          <cell r="E109" t="str">
            <v>( PC HP CPQ ML 350 Server &amp; UPS)</v>
          </cell>
          <cell r="F109">
            <v>83903490</v>
          </cell>
          <cell r="G109">
            <v>3</v>
          </cell>
        </row>
        <row r="110">
          <cell r="C110" t="str">
            <v>QLDC130</v>
          </cell>
          <cell r="D110" t="str">
            <v>Caân ñieän tuû DB II 300kg+ñaàu hieån thò</v>
          </cell>
          <cell r="E110" t="e">
            <v>#N/A</v>
          </cell>
          <cell r="F110">
            <v>12812752</v>
          </cell>
          <cell r="G110">
            <v>3</v>
          </cell>
        </row>
        <row r="111">
          <cell r="C111" t="str">
            <v>QLDC131</v>
          </cell>
          <cell r="D111" t="str">
            <v>Toång ñaøi ñòeän thoïai &amp; ñieän thoïai baøn</v>
          </cell>
          <cell r="E111" t="str">
            <v>(Telephone exchange central + Telephone)</v>
          </cell>
          <cell r="F111">
            <v>68070111</v>
          </cell>
          <cell r="G111">
            <v>3</v>
          </cell>
        </row>
        <row r="112">
          <cell r="C112" t="str">
            <v>QLDC132</v>
          </cell>
          <cell r="D112" t="str">
            <v>Thieát bò maïng keânh truyeàn döõ lieäu noäi ñòa + qteá</v>
          </cell>
          <cell r="E112" t="str">
            <v>(Network Equipment DTU AC2032)</v>
          </cell>
          <cell r="F112">
            <v>47272352</v>
          </cell>
          <cell r="G112">
            <v>3</v>
          </cell>
        </row>
        <row r="113">
          <cell r="C113" t="str">
            <v>QLDC133</v>
          </cell>
          <cell r="D113" t="str">
            <v>Xe gaén maùy Honda Wave a (Ñoû) - 30LD 1037</v>
          </cell>
          <cell r="E113" t="e">
            <v>#N/A</v>
          </cell>
          <cell r="F113">
            <v>12872273</v>
          </cell>
          <cell r="G113">
            <v>5</v>
          </cell>
        </row>
        <row r="114">
          <cell r="C114" t="str">
            <v>QLDC134</v>
          </cell>
          <cell r="D114" t="str">
            <v>Xe gaén maùy Honda Wave a (Ñoû) - 30LD 1005</v>
          </cell>
          <cell r="E114" t="e">
            <v>#N/A</v>
          </cell>
          <cell r="F114">
            <v>12872273</v>
          </cell>
          <cell r="G114">
            <v>5</v>
          </cell>
        </row>
        <row r="115">
          <cell r="C115" t="str">
            <v>QLDC135</v>
          </cell>
          <cell r="D115" t="str">
            <v>Maùy photo Xerox DC156DC</v>
          </cell>
          <cell r="E115" t="str">
            <v>(T4/08:B/s T.bò ñaûo chieàu giaáy)</v>
          </cell>
          <cell r="F115">
            <v>44889680</v>
          </cell>
          <cell r="G115">
            <v>5</v>
          </cell>
        </row>
        <row r="116">
          <cell r="C116" t="str">
            <v>QLDC135_</v>
          </cell>
          <cell r="D116" t="str">
            <v>Maùy photo Xerox DC156DC</v>
          </cell>
          <cell r="E116" t="e">
            <v>#N/A</v>
          </cell>
          <cell r="G116">
            <v>5</v>
          </cell>
        </row>
        <row r="117">
          <cell r="C117" t="str">
            <v>QLDC135_</v>
          </cell>
          <cell r="D117" t="str">
            <v>Boä phaän töï ñaûo maët baûn goác vaø baûn chuïp</v>
          </cell>
          <cell r="E117" t="e">
            <v>#N/A</v>
          </cell>
          <cell r="G117">
            <v>3</v>
          </cell>
        </row>
        <row r="118">
          <cell r="C118" t="str">
            <v>QLDC136</v>
          </cell>
          <cell r="D118" t="str">
            <v>Maùy laïnh LG 12000 BTU 2C-M C12</v>
          </cell>
          <cell r="E118" t="e">
            <v>#N/A</v>
          </cell>
          <cell r="F118">
            <v>10727273</v>
          </cell>
          <cell r="G118">
            <v>5</v>
          </cell>
        </row>
        <row r="119">
          <cell r="C119" t="str">
            <v>QLDC137</v>
          </cell>
          <cell r="D119" t="str">
            <v>Maùy laïnh LG 12000 BTU 2C-M C12</v>
          </cell>
          <cell r="E119" t="e">
            <v>#N/A</v>
          </cell>
          <cell r="G119">
            <v>5</v>
          </cell>
        </row>
        <row r="120">
          <cell r="C120" t="str">
            <v>QLDC138</v>
          </cell>
          <cell r="D120" t="str">
            <v>Maùy laïnh LG 12000 BTU 2C-M C12</v>
          </cell>
          <cell r="E120" t="e">
            <v>#N/A</v>
          </cell>
          <cell r="F120">
            <v>10727272</v>
          </cell>
          <cell r="G120">
            <v>5</v>
          </cell>
        </row>
        <row r="121">
          <cell r="C121" t="str">
            <v>QLDC139</v>
          </cell>
          <cell r="D121" t="str">
            <v>Maùy laïnh LG 12000 BTU 2C-M C12</v>
          </cell>
          <cell r="E121" t="e">
            <v>#N/A</v>
          </cell>
          <cell r="F121">
            <v>10727272</v>
          </cell>
          <cell r="G121">
            <v>5</v>
          </cell>
        </row>
        <row r="122">
          <cell r="C122" t="str">
            <v>QLDC140</v>
          </cell>
          <cell r="D122" t="str">
            <v>Maùy laïnh LG 24000 BTU 2C-M C24</v>
          </cell>
          <cell r="E122" t="e">
            <v>#N/A</v>
          </cell>
          <cell r="G122">
            <v>5</v>
          </cell>
        </row>
        <row r="123">
          <cell r="C123" t="str">
            <v>QLDC141</v>
          </cell>
          <cell r="D123" t="str">
            <v>Maùy vi tính xaùch tay IBM R51E, PM 740,256, DVD</v>
          </cell>
          <cell r="E123" t="e">
            <v>#N/A</v>
          </cell>
          <cell r="F123">
            <v>18149190</v>
          </cell>
          <cell r="G123">
            <v>2</v>
          </cell>
        </row>
        <row r="124">
          <cell r="C124" t="str">
            <v>QLDC142</v>
          </cell>
          <cell r="D124" t="str">
            <v>Maùy vi tính xaùch tay IBM R51E, PM 740,256, DVD</v>
          </cell>
          <cell r="E124" t="e">
            <v>#N/A</v>
          </cell>
          <cell r="F124">
            <v>18145800</v>
          </cell>
          <cell r="G124">
            <v>2</v>
          </cell>
        </row>
        <row r="125">
          <cell r="C125" t="str">
            <v>QLDC143</v>
          </cell>
          <cell r="D125" t="str">
            <v>Maùy photo Xeroc DC156DC</v>
          </cell>
          <cell r="E125" t="str">
            <v>(T4/08:B/s T.bò ñaûo chieàu giaáy)</v>
          </cell>
          <cell r="F125">
            <v>46427776</v>
          </cell>
          <cell r="G125">
            <v>5</v>
          </cell>
        </row>
        <row r="126">
          <cell r="C126" t="str">
            <v>QLDC143_</v>
          </cell>
          <cell r="D126" t="str">
            <v>Maùy photo Xeroc DC156DC</v>
          </cell>
          <cell r="E126" t="e">
            <v>#N/A</v>
          </cell>
          <cell r="G126">
            <v>5</v>
          </cell>
        </row>
        <row r="127">
          <cell r="C127" t="str">
            <v>QLDC143_</v>
          </cell>
          <cell r="D127" t="str">
            <v>Boä phaän töï ñaûo maët baûn goác vaø baûn chuïp</v>
          </cell>
          <cell r="E127" t="e">
            <v>#N/A</v>
          </cell>
          <cell r="G127">
            <v>3</v>
          </cell>
        </row>
        <row r="128">
          <cell r="C128" t="str">
            <v>QLDC144</v>
          </cell>
          <cell r="D128" t="str">
            <v xml:space="preserve">Maùy photo Ricoh Aficio 2020 </v>
          </cell>
          <cell r="E128" t="e">
            <v>#N/A</v>
          </cell>
          <cell r="F128">
            <v>28171055</v>
          </cell>
          <cell r="G128">
            <v>5</v>
          </cell>
        </row>
        <row r="129">
          <cell r="C129" t="str">
            <v>QLDC145</v>
          </cell>
          <cell r="D129" t="str">
            <v>Maùy vi tính HP DX7200, 5.0G,512M,80G, DVD, Mo 17"</v>
          </cell>
          <cell r="E129" t="e">
            <v>#N/A</v>
          </cell>
          <cell r="F129">
            <v>16082100</v>
          </cell>
          <cell r="G129">
            <v>2</v>
          </cell>
        </row>
        <row r="130">
          <cell r="C130" t="str">
            <v>QLDC146</v>
          </cell>
          <cell r="D130" t="str">
            <v>Maùy vi tính xaùch tay Compaq V3018TU</v>
          </cell>
          <cell r="E130" t="e">
            <v>#N/A</v>
          </cell>
          <cell r="F130">
            <v>15889500</v>
          </cell>
          <cell r="G130">
            <v>2</v>
          </cell>
        </row>
        <row r="131">
          <cell r="C131" t="str">
            <v>QLDC147</v>
          </cell>
          <cell r="D131" t="str">
            <v>Maùy vi tính HP DX7200, PD930, Khoâng maøn hình</v>
          </cell>
          <cell r="E131" t="e">
            <v>#N/A</v>
          </cell>
          <cell r="F131">
            <v>11357550</v>
          </cell>
          <cell r="G131">
            <v>2</v>
          </cell>
        </row>
        <row r="132">
          <cell r="C132" t="str">
            <v>QLDC148</v>
          </cell>
          <cell r="D132" t="str">
            <v>Heâ thoáng toång ñaøi töï ñoäng Panasonic</v>
          </cell>
          <cell r="E132" t="str">
            <v>(Automatic telephone exchange central)</v>
          </cell>
          <cell r="F132">
            <v>43326817</v>
          </cell>
          <cell r="G132">
            <v>2</v>
          </cell>
        </row>
        <row r="133">
          <cell r="C133" t="str">
            <v>QLDC149</v>
          </cell>
          <cell r="D133" t="str">
            <v>Maùy phaùt ñieän Honda 12.5KVA+Tuû caùch aâm</v>
          </cell>
          <cell r="E133" t="str">
            <v>(Electric generator Honda + Cabinet)</v>
          </cell>
          <cell r="F133">
            <v>66887000</v>
          </cell>
          <cell r="G133">
            <v>4</v>
          </cell>
        </row>
        <row r="134">
          <cell r="C134" t="str">
            <v>QLDC150</v>
          </cell>
          <cell r="D134" t="str">
            <v>Thieát bò keânh truyeàn maïng NTU</v>
          </cell>
          <cell r="E134" t="e">
            <v>#N/A</v>
          </cell>
          <cell r="F134">
            <v>17530950</v>
          </cell>
          <cell r="G134">
            <v>2</v>
          </cell>
        </row>
        <row r="135">
          <cell r="C135" t="str">
            <v>QLDC151</v>
          </cell>
          <cell r="D135" t="str">
            <v>Thieát bò keânh truyeàn maïng CISCO ROUTER 1841</v>
          </cell>
          <cell r="E135" t="e">
            <v>#N/A</v>
          </cell>
          <cell r="F135">
            <v>23934950</v>
          </cell>
          <cell r="G135">
            <v>2</v>
          </cell>
        </row>
        <row r="136">
          <cell r="C136" t="str">
            <v>QLDC152</v>
          </cell>
          <cell r="D136" t="str">
            <v>Maùy photocopy kyõ thuaät soá ña naêng Xerox DC450I</v>
          </cell>
          <cell r="E136" t="str">
            <v>(Photocopy Xerox DC450I)</v>
          </cell>
          <cell r="F136">
            <v>101628228</v>
          </cell>
          <cell r="G136">
            <v>3</v>
          </cell>
        </row>
        <row r="137">
          <cell r="C137" t="str">
            <v>QLDC153</v>
          </cell>
          <cell r="D137" t="str">
            <v>Maùy vi tính IBM Lenovo, DDR 512Mb, Mo 15" LCD</v>
          </cell>
          <cell r="E137" t="e">
            <v>#N/A</v>
          </cell>
          <cell r="F137">
            <v>11489524</v>
          </cell>
          <cell r="G137">
            <v>2</v>
          </cell>
        </row>
        <row r="138">
          <cell r="C138" t="str">
            <v>QLDC154</v>
          </cell>
          <cell r="D138" t="str">
            <v>Maùy vi tính IBM Lenovo, DDR 512Mb, Mo 15" LCD</v>
          </cell>
          <cell r="E138" t="e">
            <v>#N/A</v>
          </cell>
          <cell r="F138">
            <v>11489524</v>
          </cell>
          <cell r="G138">
            <v>2</v>
          </cell>
        </row>
        <row r="139">
          <cell r="C139" t="str">
            <v>QLDC155</v>
          </cell>
          <cell r="D139" t="str">
            <v>Maùy vi tính IBM Lenovo, DDR 512Mb, Mo 15" LCD</v>
          </cell>
          <cell r="E139" t="e">
            <v>#N/A</v>
          </cell>
          <cell r="F139">
            <v>11489524</v>
          </cell>
          <cell r="G139">
            <v>2</v>
          </cell>
        </row>
        <row r="140">
          <cell r="C140" t="str">
            <v>QLDC156</v>
          </cell>
          <cell r="D140" t="str">
            <v>Maùy vi tính IBM Lenovo, DDR 512Mb, Mo 15" LCD</v>
          </cell>
          <cell r="E140" t="e">
            <v>#N/A</v>
          </cell>
          <cell r="F140">
            <v>11489524</v>
          </cell>
          <cell r="G140">
            <v>2</v>
          </cell>
        </row>
        <row r="141">
          <cell r="C141" t="str">
            <v>QLDC157</v>
          </cell>
          <cell r="D141" t="str">
            <v>Maùy vi tính IBM Lenovo, DDR 512Mb, Mo 15" LCD</v>
          </cell>
          <cell r="E141" t="e">
            <v>#N/A</v>
          </cell>
          <cell r="F141">
            <v>11489524</v>
          </cell>
          <cell r="G141">
            <v>2</v>
          </cell>
        </row>
        <row r="142">
          <cell r="C142" t="str">
            <v>QLDC158</v>
          </cell>
          <cell r="D142" t="str">
            <v>Maùy vi tính IBM Lenovo, DDR 512Mb, Mo 15" LCD</v>
          </cell>
          <cell r="E142" t="e">
            <v>#N/A</v>
          </cell>
          <cell r="F142">
            <v>11489524</v>
          </cell>
          <cell r="G142">
            <v>2</v>
          </cell>
        </row>
        <row r="143">
          <cell r="C143" t="str">
            <v>QLDC159</v>
          </cell>
          <cell r="D143" t="str">
            <v>Maùy vi tính IBM Lenovo, DDR 512Mb, Mo 15" LCD</v>
          </cell>
          <cell r="E143" t="e">
            <v>#N/A</v>
          </cell>
          <cell r="F143">
            <v>11489524</v>
          </cell>
          <cell r="G143">
            <v>2</v>
          </cell>
        </row>
        <row r="144">
          <cell r="C144" t="str">
            <v>QLDC160</v>
          </cell>
          <cell r="D144" t="str">
            <v>Maùy vi tính IBM Lenovo, DDR 512Mb, Mo 15" LCD</v>
          </cell>
          <cell r="E144" t="e">
            <v>#N/A</v>
          </cell>
          <cell r="F144">
            <v>11489524</v>
          </cell>
          <cell r="G144">
            <v>2</v>
          </cell>
        </row>
        <row r="145">
          <cell r="C145" t="str">
            <v>QLDC161</v>
          </cell>
          <cell r="D145" t="str">
            <v>Maùy vi tính IBM Lenovo, DDR 512Mb, Mo 15" LCD</v>
          </cell>
          <cell r="E145" t="e">
            <v>#N/A</v>
          </cell>
          <cell r="F145">
            <v>11489524</v>
          </cell>
          <cell r="G145">
            <v>2</v>
          </cell>
        </row>
        <row r="146">
          <cell r="C146" t="str">
            <v>QLDC162</v>
          </cell>
          <cell r="D146" t="str">
            <v>Maùy vi tính IBM Lenovo, DDR 512Mb, Mo 15" LCD</v>
          </cell>
          <cell r="E146" t="e">
            <v>#N/A</v>
          </cell>
          <cell r="F146">
            <v>11489522</v>
          </cell>
          <cell r="G146">
            <v>2</v>
          </cell>
        </row>
        <row r="147">
          <cell r="C147" t="str">
            <v>QLDC163</v>
          </cell>
          <cell r="D147" t="str">
            <v>Maùy in EPSON LQ2180</v>
          </cell>
          <cell r="E147" t="e">
            <v>#N/A</v>
          </cell>
          <cell r="F147">
            <v>10024305</v>
          </cell>
          <cell r="G147">
            <v>2</v>
          </cell>
        </row>
        <row r="148">
          <cell r="C148" t="str">
            <v>QLDC164</v>
          </cell>
          <cell r="D148" t="str">
            <v>Maùy in EPSON LQ2180</v>
          </cell>
          <cell r="E148" t="e">
            <v>#N/A</v>
          </cell>
          <cell r="F148">
            <v>10024305</v>
          </cell>
          <cell r="G148">
            <v>2</v>
          </cell>
        </row>
        <row r="149">
          <cell r="C149" t="str">
            <v>QLDC165</v>
          </cell>
          <cell r="D149" t="str">
            <v>Photocopy XEROX DC236DC</v>
          </cell>
          <cell r="E149" t="str">
            <v>(Digital Copier)</v>
          </cell>
          <cell r="F149">
            <v>50501848</v>
          </cell>
          <cell r="G149">
            <v>3</v>
          </cell>
        </row>
        <row r="150">
          <cell r="C150" t="str">
            <v>QLDC166</v>
          </cell>
          <cell r="D150" t="str">
            <v>Maùy tính xaùch tay HP</v>
          </cell>
          <cell r="E150" t="e">
            <v>#N/A</v>
          </cell>
          <cell r="F150">
            <v>21125104</v>
          </cell>
          <cell r="G150">
            <v>2</v>
          </cell>
        </row>
        <row r="151">
          <cell r="C151" t="str">
            <v>QLDC167</v>
          </cell>
          <cell r="D151" t="str">
            <v>Maùy tính xaùch tay IBM Thinkpad T60</v>
          </cell>
          <cell r="E151" t="e">
            <v>#N/A</v>
          </cell>
          <cell r="F151">
            <v>21765744</v>
          </cell>
          <cell r="G151">
            <v>2</v>
          </cell>
        </row>
        <row r="152">
          <cell r="C152" t="str">
            <v>QLDC168</v>
          </cell>
          <cell r="D152" t="str">
            <v>Maùy tính xaùch tay IBM Thinkpad T60</v>
          </cell>
          <cell r="E152" t="e">
            <v>#N/A</v>
          </cell>
          <cell r="F152">
            <v>21765744</v>
          </cell>
          <cell r="G152">
            <v>2</v>
          </cell>
        </row>
        <row r="153">
          <cell r="C153" t="str">
            <v>QLDC169</v>
          </cell>
          <cell r="D153" t="str">
            <v>Thieát bò maïng ROUTER CISCO 1841</v>
          </cell>
          <cell r="E153" t="str">
            <v>(Router Cisco Network Equipment)</v>
          </cell>
          <cell r="F153">
            <v>35931456</v>
          </cell>
          <cell r="G153">
            <v>2</v>
          </cell>
        </row>
        <row r="154">
          <cell r="C154" t="str">
            <v>QLDC170</v>
          </cell>
          <cell r="D154" t="str">
            <v>Maùy queùt maõ vaïch Intermec 3400E</v>
          </cell>
          <cell r="E154" t="e">
            <v>#N/A</v>
          </cell>
          <cell r="F154">
            <v>30142040</v>
          </cell>
          <cell r="G154">
            <v>2</v>
          </cell>
        </row>
        <row r="155">
          <cell r="C155" t="str">
            <v>QLDC171</v>
          </cell>
          <cell r="D155" t="str">
            <v>Maùy quay phim Sony DCR SR82E</v>
          </cell>
          <cell r="E155" t="e">
            <v>#N/A</v>
          </cell>
          <cell r="F155">
            <v>12080000</v>
          </cell>
          <cell r="G155">
            <v>2</v>
          </cell>
        </row>
        <row r="156">
          <cell r="C156" t="str">
            <v>QLDC172</v>
          </cell>
          <cell r="D156" t="str">
            <v>CONTAINER 40HD (HJCU 7844156)</v>
          </cell>
          <cell r="E156" t="e">
            <v>#N/A</v>
          </cell>
          <cell r="F156">
            <v>42000000</v>
          </cell>
          <cell r="G156">
            <v>3</v>
          </cell>
        </row>
        <row r="157">
          <cell r="C157" t="str">
            <v>QLDC173</v>
          </cell>
          <cell r="D157" t="str">
            <v>Maùy chuû Proliant ML 350T G4P -HP</v>
          </cell>
          <cell r="E157" t="str">
            <v>(HP Server)</v>
          </cell>
          <cell r="F157">
            <v>63095160</v>
          </cell>
          <cell r="G157">
            <v>2</v>
          </cell>
        </row>
        <row r="158">
          <cell r="C158" t="str">
            <v>QLDC174</v>
          </cell>
          <cell r="D158" t="str">
            <v>Löu ñieän UPS2200VA</v>
          </cell>
          <cell r="E158" t="e">
            <v>#N/A</v>
          </cell>
          <cell r="F158">
            <v>10734774</v>
          </cell>
          <cell r="G158">
            <v>2</v>
          </cell>
        </row>
        <row r="159">
          <cell r="C159" t="str">
            <v>QLDC175</v>
          </cell>
          <cell r="D159" t="str">
            <v>Maùy vi tính xaùch tay HP DV2216TU</v>
          </cell>
          <cell r="E159" t="e">
            <v>#N/A</v>
          </cell>
          <cell r="F159">
            <v>18042750</v>
          </cell>
          <cell r="G159">
            <v>2</v>
          </cell>
        </row>
        <row r="160">
          <cell r="C160" t="str">
            <v>QLDC176</v>
          </cell>
          <cell r="D160" t="str">
            <v>Maùy vi tính xaùch tay IBM T60 Intel 1.83G,512M</v>
          </cell>
          <cell r="E160" t="e">
            <v>#N/A</v>
          </cell>
          <cell r="F160">
            <v>22857000</v>
          </cell>
          <cell r="G160">
            <v>2</v>
          </cell>
        </row>
        <row r="161">
          <cell r="C161" t="str">
            <v>QLDC177</v>
          </cell>
          <cell r="D161" t="str">
            <v>Maùy laïnh Panasonic CUCS24B</v>
          </cell>
          <cell r="E161" t="e">
            <v>#N/A</v>
          </cell>
          <cell r="F161">
            <v>15900000</v>
          </cell>
          <cell r="G161">
            <v>3</v>
          </cell>
        </row>
        <row r="162">
          <cell r="C162" t="str">
            <v>QLDC178</v>
          </cell>
          <cell r="D162" t="str">
            <v>Maùy in kim Epson LQ2180</v>
          </cell>
          <cell r="E162" t="e">
            <v>#N/A</v>
          </cell>
          <cell r="F162">
            <v>10569000</v>
          </cell>
          <cell r="G162">
            <v>2</v>
          </cell>
        </row>
        <row r="163">
          <cell r="C163" t="str">
            <v>QLDC179</v>
          </cell>
          <cell r="D163" t="str">
            <v xml:space="preserve">Heâ thoáng maùy chaám coâng töï ñoäng </v>
          </cell>
          <cell r="E163" t="e">
            <v>#N/A</v>
          </cell>
          <cell r="F163">
            <v>10136700</v>
          </cell>
          <cell r="G163">
            <v>2</v>
          </cell>
        </row>
        <row r="164">
          <cell r="C164" t="str">
            <v>QLDC180</v>
          </cell>
          <cell r="D164" t="str">
            <v>CONTAINER CAO CUÕ EMCU9156305</v>
          </cell>
          <cell r="E164" t="e">
            <v>#N/A</v>
          </cell>
          <cell r="F164">
            <v>39000000</v>
          </cell>
          <cell r="G164">
            <v>3</v>
          </cell>
        </row>
        <row r="165">
          <cell r="C165" t="str">
            <v>QLDC181</v>
          </cell>
          <cell r="D165" t="str">
            <v>Maùy in LQ 2180</v>
          </cell>
          <cell r="E165" t="e">
            <v>#N/A</v>
          </cell>
          <cell r="F165">
            <v>10362857</v>
          </cell>
          <cell r="G165">
            <v>2</v>
          </cell>
        </row>
        <row r="166">
          <cell r="C166" t="str">
            <v>QLDC182</v>
          </cell>
          <cell r="D166" t="str">
            <v>Hệ thống may chủ va thiết bị mạng kho Nitto Denko</v>
          </cell>
          <cell r="E166" t="str">
            <v>(Server &amp; Network equipment)</v>
          </cell>
          <cell r="F166">
            <v>166232625</v>
          </cell>
          <cell r="G166">
            <v>2</v>
          </cell>
        </row>
        <row r="167">
          <cell r="C167" t="str">
            <v>QLDC183</v>
          </cell>
          <cell r="D167" t="str">
            <v>Máay in ma vach Intermec Easy Coder 3400e</v>
          </cell>
          <cell r="E167" t="e">
            <v>#N/A</v>
          </cell>
          <cell r="F167">
            <v>29862700</v>
          </cell>
          <cell r="G167">
            <v>2</v>
          </cell>
        </row>
        <row r="168">
          <cell r="C168" t="str">
            <v>QLDC184</v>
          </cell>
          <cell r="D168" t="str">
            <v>Máay in ma vach Intermec Easy Coder 3400e</v>
          </cell>
          <cell r="E168" t="e">
            <v>#N/A</v>
          </cell>
          <cell r="F168">
            <v>29862700</v>
          </cell>
          <cell r="G168">
            <v>2</v>
          </cell>
        </row>
        <row r="169">
          <cell r="C169" t="str">
            <v>QLDC185</v>
          </cell>
          <cell r="D169" t="str">
            <v>Maùy vi tính xaùch tay Compaq V6221TU</v>
          </cell>
          <cell r="E169" t="e">
            <v>#N/A</v>
          </cell>
          <cell r="F169">
            <v>14373500</v>
          </cell>
          <cell r="G169">
            <v>2</v>
          </cell>
        </row>
        <row r="170">
          <cell r="C170" t="str">
            <v>QLDC186</v>
          </cell>
          <cell r="D170" t="str">
            <v>Maùy vi tính xaùch tay Compaq V6221TU</v>
          </cell>
          <cell r="E170" t="e">
            <v>#N/A</v>
          </cell>
          <cell r="F170">
            <v>14373500</v>
          </cell>
          <cell r="G170">
            <v>2</v>
          </cell>
        </row>
        <row r="171">
          <cell r="C171" t="str">
            <v>QLDC187</v>
          </cell>
          <cell r="D171" t="str">
            <v>Maùy photocopy Canon IR2016J</v>
          </cell>
          <cell r="E171" t="str">
            <v>(T3/08:B/s T.bò ñaûo chieàu giaáy)</v>
          </cell>
          <cell r="F171">
            <v>35959091</v>
          </cell>
          <cell r="G171">
            <v>3</v>
          </cell>
        </row>
        <row r="172">
          <cell r="C172" t="str">
            <v>QLDC187_</v>
          </cell>
          <cell r="D172" t="str">
            <v>Maùy photocopy Canon IR2016J</v>
          </cell>
          <cell r="E172" t="e">
            <v>#N/A</v>
          </cell>
          <cell r="G172">
            <v>3</v>
          </cell>
        </row>
        <row r="173">
          <cell r="C173" t="str">
            <v>QLDC187_</v>
          </cell>
          <cell r="D173" t="str">
            <v>Boä phaän töï ñaûo maët baûn goác vaø baûn chuïp</v>
          </cell>
          <cell r="E173" t="e">
            <v>#N/A</v>
          </cell>
          <cell r="G173">
            <v>3</v>
          </cell>
        </row>
        <row r="174">
          <cell r="C174" t="str">
            <v>QLDC188</v>
          </cell>
          <cell r="D174" t="str">
            <v>Maùy photocopy Canon IR2016J</v>
          </cell>
          <cell r="E174" t="str">
            <v>(T3/08:B/s T.bò ñaûo chieàu giaáy)</v>
          </cell>
          <cell r="F174">
            <v>35959091</v>
          </cell>
          <cell r="G174">
            <v>3</v>
          </cell>
        </row>
        <row r="175">
          <cell r="C175" t="str">
            <v>QLDC188_</v>
          </cell>
          <cell r="D175" t="str">
            <v>Maùy photocopy Canon IR2016J</v>
          </cell>
          <cell r="E175" t="e">
            <v>#N/A</v>
          </cell>
          <cell r="G175">
            <v>3</v>
          </cell>
        </row>
        <row r="176">
          <cell r="C176" t="str">
            <v>QLDC188_</v>
          </cell>
          <cell r="D176" t="str">
            <v>Boä phaän töï ñaûo maët baûn goác vaø baûn chuïp</v>
          </cell>
          <cell r="E176" t="e">
            <v>#N/A</v>
          </cell>
          <cell r="G176">
            <v>3</v>
          </cell>
        </row>
        <row r="177">
          <cell r="C177" t="str">
            <v>QLDC189</v>
          </cell>
          <cell r="D177" t="str">
            <v>Maùy phaùr ñieän ELEMAX 9,5KV</v>
          </cell>
          <cell r="E177" t="str">
            <v>(Electric generator )</v>
          </cell>
          <cell r="F177">
            <v>51428571</v>
          </cell>
          <cell r="G177">
            <v>4</v>
          </cell>
        </row>
        <row r="178">
          <cell r="C178" t="str">
            <v>QLDC190</v>
          </cell>
          <cell r="D178" t="str">
            <v>Thieát bi löu ñieän UPS 2200 VA+Caùp</v>
          </cell>
          <cell r="E178" t="e">
            <v>#N/A</v>
          </cell>
          <cell r="F178">
            <v>10245090</v>
          </cell>
          <cell r="G178">
            <v>2</v>
          </cell>
        </row>
        <row r="179">
          <cell r="C179" t="str">
            <v>QLDC191</v>
          </cell>
          <cell r="D179" t="str">
            <v>Thieát bò naâng haøng SAC-20L</v>
          </cell>
          <cell r="E179" t="e">
            <v>#N/A</v>
          </cell>
          <cell r="F179">
            <v>19062000</v>
          </cell>
          <cell r="G179">
            <v>2</v>
          </cell>
        </row>
        <row r="180">
          <cell r="C180" t="str">
            <v>QLDC192</v>
          </cell>
          <cell r="D180" t="str">
            <v>Thieát bò naâng haøng CP-30L-122</v>
          </cell>
          <cell r="E180" t="e">
            <v>#N/A</v>
          </cell>
          <cell r="F180">
            <v>19323150</v>
          </cell>
          <cell r="G180">
            <v>2</v>
          </cell>
        </row>
        <row r="181">
          <cell r="C181" t="str">
            <v>QLDC193</v>
          </cell>
          <cell r="D181" t="str">
            <v>Thieát bò naâng haøng CP-30L-122</v>
          </cell>
          <cell r="E181" t="e">
            <v>#N/A</v>
          </cell>
          <cell r="F181">
            <v>19323150</v>
          </cell>
          <cell r="G181">
            <v>2</v>
          </cell>
        </row>
        <row r="182">
          <cell r="C182" t="str">
            <v>QLDC194</v>
          </cell>
          <cell r="D182" t="str">
            <v>Thieát bò naâng haøng CP-30S-105</v>
          </cell>
          <cell r="E182" t="e">
            <v>#N/A</v>
          </cell>
          <cell r="F182">
            <v>16006683</v>
          </cell>
          <cell r="G182">
            <v>2</v>
          </cell>
        </row>
        <row r="183">
          <cell r="C183" t="str">
            <v>QLDC195</v>
          </cell>
          <cell r="D183" t="str">
            <v>Thieát bò naâng haøng CP-30S-105</v>
          </cell>
          <cell r="E183" t="e">
            <v>#N/A</v>
          </cell>
          <cell r="F183">
            <v>16006683</v>
          </cell>
          <cell r="G183">
            <v>2</v>
          </cell>
        </row>
        <row r="184">
          <cell r="C184" t="str">
            <v>QLDC196</v>
          </cell>
          <cell r="D184" t="str">
            <v>Maùy queùt maõ vaïch MC 9090</v>
          </cell>
          <cell r="E184" t="str">
            <v>(Handheld Barcode scanner)</v>
          </cell>
          <cell r="F184">
            <v>79373598</v>
          </cell>
          <cell r="G184">
            <v>2</v>
          </cell>
        </row>
        <row r="185">
          <cell r="C185" t="str">
            <v>QLDC197</v>
          </cell>
          <cell r="D185" t="str">
            <v>Maùy queùt maõ vaïch MC 9090</v>
          </cell>
          <cell r="E185" t="str">
            <v>(Handheld Barcode scanner)</v>
          </cell>
          <cell r="F185">
            <v>79373598</v>
          </cell>
          <cell r="G185">
            <v>2</v>
          </cell>
        </row>
        <row r="186">
          <cell r="C186" t="str">
            <v>QLDC198</v>
          </cell>
          <cell r="D186" t="str">
            <v>Maùy quay Canon DC22E</v>
          </cell>
          <cell r="E186" t="e">
            <v>#N/A</v>
          </cell>
          <cell r="F186">
            <v>10000000</v>
          </cell>
          <cell r="G186">
            <v>2</v>
          </cell>
        </row>
        <row r="187">
          <cell r="C187" t="str">
            <v>QLDC199</v>
          </cell>
          <cell r="D187" t="str">
            <v>Maùy chieáu EPSON EMP82</v>
          </cell>
          <cell r="E187" t="e">
            <v>#N/A</v>
          </cell>
          <cell r="F187">
            <v>18978968</v>
          </cell>
          <cell r="G187">
            <v>2</v>
          </cell>
        </row>
        <row r="188">
          <cell r="C188" t="str">
            <v>QLDC200</v>
          </cell>
          <cell r="D188" t="str">
            <v>Maùy vi tính xaùch tay IBM TP T61 (7659A21)</v>
          </cell>
          <cell r="E188" t="e">
            <v>#N/A</v>
          </cell>
          <cell r="F188">
            <v>22387140</v>
          </cell>
          <cell r="G188">
            <v>2</v>
          </cell>
        </row>
        <row r="189">
          <cell r="C189" t="str">
            <v>QLDC201</v>
          </cell>
          <cell r="D189" t="str">
            <v>Maùy laïnh Fujitsu General 24000BTU</v>
          </cell>
          <cell r="E189" t="e">
            <v>#N/A</v>
          </cell>
          <cell r="F189">
            <v>28534545</v>
          </cell>
          <cell r="G189">
            <v>3</v>
          </cell>
        </row>
        <row r="190">
          <cell r="C190" t="str">
            <v>QLDC202</v>
          </cell>
          <cell r="D190" t="str">
            <v>Thieát bò keát noái maïng cho Server HCMC</v>
          </cell>
          <cell r="E190" t="e">
            <v>#N/A</v>
          </cell>
          <cell r="F190">
            <v>15430850</v>
          </cell>
          <cell r="G190">
            <v>2</v>
          </cell>
        </row>
        <row r="191">
          <cell r="C191" t="str">
            <v>QLDC203</v>
          </cell>
          <cell r="D191" t="str">
            <v>Maùy laïnh Daikin 2HP (FT50BVM/R50BVI)</v>
          </cell>
          <cell r="E191" t="e">
            <v>#N/A</v>
          </cell>
          <cell r="F191">
            <v>10818182</v>
          </cell>
          <cell r="G191">
            <v>3</v>
          </cell>
        </row>
        <row r="192">
          <cell r="C192" t="str">
            <v>QLDC204</v>
          </cell>
          <cell r="D192" t="str">
            <v>Maùy laïnh Daikin 2HP (FT50BVM/R50BVI)</v>
          </cell>
          <cell r="E192" t="e">
            <v>#N/A</v>
          </cell>
          <cell r="F192">
            <v>10818182</v>
          </cell>
          <cell r="G192">
            <v>3</v>
          </cell>
        </row>
        <row r="193">
          <cell r="C193" t="str">
            <v>QLDC205</v>
          </cell>
          <cell r="D193" t="str">
            <v>Maùy laïnh Daikin 2HP (FT50BVM/R50BVI)</v>
          </cell>
          <cell r="E193" t="e">
            <v>#N/A</v>
          </cell>
          <cell r="F193">
            <v>10818182</v>
          </cell>
          <cell r="G193">
            <v>3</v>
          </cell>
        </row>
        <row r="194">
          <cell r="C194" t="str">
            <v>QLDC206</v>
          </cell>
          <cell r="D194" t="str">
            <v>Maùy chaø röûa saøn lieân hôïp model: TT3450S</v>
          </cell>
          <cell r="E194" t="str">
            <v>(Floor cleaning machine)</v>
          </cell>
          <cell r="F194">
            <v>38844000</v>
          </cell>
          <cell r="G194">
            <v>2</v>
          </cell>
        </row>
        <row r="195">
          <cell r="C195" t="str">
            <v>QLDC207</v>
          </cell>
          <cell r="D195" t="str">
            <v>Kích naâng thuûy löïc "MASADA" Model:MHC-10RS2 (Con ñoäi)</v>
          </cell>
          <cell r="E195" t="e">
            <v>#N/A</v>
          </cell>
          <cell r="F195">
            <v>11077742</v>
          </cell>
          <cell r="G195">
            <v>3</v>
          </cell>
        </row>
        <row r="196">
          <cell r="C196" t="str">
            <v>QLDC208</v>
          </cell>
          <cell r="D196" t="str">
            <v>Kích naâng thuûy löïc "MASADA" Model:MHC-10RS2 (Con ñoäi)</v>
          </cell>
          <cell r="E196" t="e">
            <v>#N/A</v>
          </cell>
          <cell r="F196">
            <v>11077742</v>
          </cell>
          <cell r="G196">
            <v>3</v>
          </cell>
        </row>
        <row r="197">
          <cell r="C197" t="str">
            <v>QLDC209</v>
          </cell>
          <cell r="D197" t="str">
            <v>Maùy photocopy Xerox Docucentre II 2005</v>
          </cell>
          <cell r="E197" t="str">
            <v>(Photocopy machine)</v>
          </cell>
          <cell r="F197">
            <v>41482073</v>
          </cell>
          <cell r="G197">
            <v>3</v>
          </cell>
        </row>
        <row r="198">
          <cell r="C198" t="str">
            <v>QLDC210</v>
          </cell>
          <cell r="D198" t="str">
            <v>Container 20" laøm vaên phoøng</v>
          </cell>
          <cell r="E198" t="str">
            <v xml:space="preserve">Container 20" </v>
          </cell>
          <cell r="F198">
            <v>31000000</v>
          </cell>
          <cell r="G198">
            <v>3</v>
          </cell>
        </row>
        <row r="199">
          <cell r="C199" t="str">
            <v>QLDC211</v>
          </cell>
          <cell r="D199" t="str">
            <v>Salon "Golly" &amp; baøn cafée</v>
          </cell>
          <cell r="E199" t="e">
            <v>#N/A</v>
          </cell>
          <cell r="F199">
            <v>11887273</v>
          </cell>
          <cell r="G199">
            <v>3</v>
          </cell>
        </row>
        <row r="200">
          <cell r="C200" t="str">
            <v>QLDC212</v>
          </cell>
          <cell r="D200" t="str">
            <v>Thieát bò keát noái maïng noäi boä kho Mapletree-B.döông</v>
          </cell>
          <cell r="E200" t="str">
            <v>(Network equipment)</v>
          </cell>
          <cell r="F200">
            <v>32890548</v>
          </cell>
          <cell r="G200">
            <v>2</v>
          </cell>
        </row>
        <row r="201">
          <cell r="C201" t="str">
            <v>QLDC213</v>
          </cell>
          <cell r="D201" t="str">
            <v>Maùy tính xaùch tay LENOVO 14"</v>
          </cell>
          <cell r="E201" t="e">
            <v>#N/A</v>
          </cell>
          <cell r="F201">
            <v>11193333</v>
          </cell>
          <cell r="G201">
            <v>2</v>
          </cell>
        </row>
        <row r="202">
          <cell r="C202" t="str">
            <v>QLDC214</v>
          </cell>
          <cell r="D202" t="str">
            <v>Xe naâng tay CP 30L-122</v>
          </cell>
          <cell r="E202" t="e">
            <v>#N/A</v>
          </cell>
          <cell r="F202">
            <v>19173775</v>
          </cell>
          <cell r="G202">
            <v>2</v>
          </cell>
        </row>
        <row r="203">
          <cell r="C203" t="str">
            <v>QLDC215</v>
          </cell>
          <cell r="D203" t="str">
            <v>Xe naâng tay CP 30S-107</v>
          </cell>
          <cell r="E203" t="e">
            <v>#N/A</v>
          </cell>
          <cell r="F203">
            <v>15882946</v>
          </cell>
          <cell r="G203">
            <v>2</v>
          </cell>
        </row>
        <row r="204">
          <cell r="C204" t="str">
            <v>QLDC216</v>
          </cell>
          <cell r="D204" t="str">
            <v>Heä thoáng baùo chaùy kho Mapletree</v>
          </cell>
          <cell r="E204" t="e">
            <v>#N/A</v>
          </cell>
          <cell r="F204">
            <v>21300000</v>
          </cell>
          <cell r="G204">
            <v>2</v>
          </cell>
        </row>
        <row r="205">
          <cell r="C205" t="str">
            <v>QLDC217</v>
          </cell>
          <cell r="D205" t="str">
            <v>Maùy chuû HP CQ DL38065 vaø heä thoáng maïng</v>
          </cell>
          <cell r="E205" t="str">
            <v>(Sever &amp; Network Equipment)</v>
          </cell>
          <cell r="F205">
            <v>110167320</v>
          </cell>
          <cell r="G205">
            <v>3</v>
          </cell>
        </row>
        <row r="206">
          <cell r="C206" t="str">
            <v>QLDC218</v>
          </cell>
          <cell r="D206" t="str">
            <v>Maùy queùt maõ vaïch MC9090</v>
          </cell>
          <cell r="E206" t="str">
            <v>(Handheld Barcode scanner)</v>
          </cell>
          <cell r="F206">
            <v>46320632</v>
          </cell>
          <cell r="G206">
            <v>2</v>
          </cell>
        </row>
        <row r="207">
          <cell r="C207" t="str">
            <v>QLDC219</v>
          </cell>
          <cell r="D207" t="str">
            <v>Maùy photocopy Ricoh ña naâng hieäu MP2000LE</v>
          </cell>
          <cell r="E207" t="str">
            <v>(Photocopy machine)</v>
          </cell>
          <cell r="F207">
            <v>56281910</v>
          </cell>
          <cell r="G207">
            <v>3</v>
          </cell>
        </row>
        <row r="208">
          <cell r="C208" t="str">
            <v>QLDC220</v>
          </cell>
          <cell r="D208" t="str">
            <v>Container 20' ñaõ qua söû duïng</v>
          </cell>
          <cell r="E208" t="e">
            <v>#N/A</v>
          </cell>
          <cell r="F208">
            <v>20000000</v>
          </cell>
          <cell r="G208">
            <v>3</v>
          </cell>
        </row>
        <row r="209">
          <cell r="C209" t="str">
            <v>QLDC221</v>
          </cell>
          <cell r="D209" t="str">
            <v>Maùy tính xaùch tay Compaq V3747TU</v>
          </cell>
          <cell r="E209" t="e">
            <v>#N/A</v>
          </cell>
          <cell r="F209">
            <v>12448420</v>
          </cell>
          <cell r="G209">
            <v>2</v>
          </cell>
        </row>
        <row r="210">
          <cell r="C210" t="str">
            <v>QLDC222</v>
          </cell>
          <cell r="D210" t="str">
            <v>Heä thoáng Camera kho Mapletree</v>
          </cell>
          <cell r="E210" t="e">
            <v>#N/A</v>
          </cell>
          <cell r="F210">
            <v>16812127</v>
          </cell>
          <cell r="G210">
            <v>2</v>
          </cell>
        </row>
        <row r="211">
          <cell r="C211" t="str">
            <v>QLDC223</v>
          </cell>
          <cell r="D211" t="str">
            <v>Heä thoáng chaám coâng töï ñoäng</v>
          </cell>
          <cell r="E211" t="e">
            <v>#N/A</v>
          </cell>
          <cell r="F211">
            <v>21189560</v>
          </cell>
          <cell r="G211">
            <v>2</v>
          </cell>
        </row>
        <row r="212">
          <cell r="C212" t="str">
            <v>QLDC224</v>
          </cell>
          <cell r="D212" t="str">
            <v>Con ñoäi vai "MASADA" MHC-10RS-10Ton</v>
          </cell>
          <cell r="E212" t="e">
            <v>#N/A</v>
          </cell>
          <cell r="F212">
            <v>10490000</v>
          </cell>
          <cell r="G212">
            <v>3</v>
          </cell>
        </row>
        <row r="213">
          <cell r="C213" t="str">
            <v>QLDC225</v>
          </cell>
          <cell r="D213" t="str">
            <v>Con ñoäi vai "MASADA" MHC-10RS-10Ton</v>
          </cell>
          <cell r="E213" t="e">
            <v>#N/A</v>
          </cell>
          <cell r="F213">
            <v>10490000</v>
          </cell>
          <cell r="G213">
            <v>3</v>
          </cell>
        </row>
        <row r="214">
          <cell r="C214" t="str">
            <v>QLDC226</v>
          </cell>
          <cell r="D214" t="str">
            <v>Vi tính xaùch tay HP 6520S Core 2 Duo T5470</v>
          </cell>
          <cell r="E214" t="e">
            <v>#N/A</v>
          </cell>
          <cell r="F214">
            <v>11939160</v>
          </cell>
          <cell r="G214">
            <v>2</v>
          </cell>
        </row>
        <row r="215">
          <cell r="C215" t="str">
            <v>QLDC227</v>
          </cell>
          <cell r="D215" t="str">
            <v xml:space="preserve">Thieát bò maïng keânh truyeàn döõ lieäu </v>
          </cell>
          <cell r="E215" t="str">
            <v>(Network equipment)</v>
          </cell>
          <cell r="F215">
            <v>35141600</v>
          </cell>
          <cell r="G215">
            <v>2</v>
          </cell>
        </row>
        <row r="216">
          <cell r="C216" t="str">
            <v>QLDC228</v>
          </cell>
          <cell r="D216" t="str">
            <v>Heä thoáng Camera VP Taân Bình</v>
          </cell>
          <cell r="E216" t="e">
            <v>#N/A</v>
          </cell>
          <cell r="F216">
            <v>24264239</v>
          </cell>
          <cell r="G216">
            <v>2</v>
          </cell>
        </row>
        <row r="217">
          <cell r="C217" t="str">
            <v>QLDC229</v>
          </cell>
          <cell r="D217" t="str">
            <v>Maùy laïnh Panasonic 18GKH</v>
          </cell>
          <cell r="E217" t="e">
            <v>#N/A</v>
          </cell>
          <cell r="F217">
            <v>11880909</v>
          </cell>
          <cell r="G217">
            <v>3</v>
          </cell>
        </row>
        <row r="218">
          <cell r="C218" t="str">
            <v>QLDC230</v>
          </cell>
          <cell r="D218" t="str">
            <v>Maùy photo kyû thuaät soá Xerox II 4000</v>
          </cell>
          <cell r="E218" t="str">
            <v>(Xerox photocopy)</v>
          </cell>
          <cell r="F218">
            <v>97537287</v>
          </cell>
          <cell r="G218">
            <v>3</v>
          </cell>
        </row>
        <row r="219">
          <cell r="C219" t="str">
            <v>QLDC231</v>
          </cell>
          <cell r="D219" t="str">
            <v xml:space="preserve">Maùy in maõ vaïch Internec MP4I </v>
          </cell>
          <cell r="E219" t="str">
            <v>(Intermec PM4I barcode printer)</v>
          </cell>
          <cell r="F219">
            <v>33400650</v>
          </cell>
          <cell r="G219">
            <v>2</v>
          </cell>
        </row>
        <row r="220">
          <cell r="C220" t="str">
            <v>QLDC232</v>
          </cell>
          <cell r="D220" t="str">
            <v>Maùy vi tính xaùch tay Dell 1420 ñoû</v>
          </cell>
          <cell r="E220" t="e">
            <v>#N/A</v>
          </cell>
          <cell r="F220">
            <v>17852500</v>
          </cell>
          <cell r="G220">
            <v>2</v>
          </cell>
        </row>
        <row r="221">
          <cell r="C221" t="str">
            <v>QLDC233</v>
          </cell>
          <cell r="D221" t="str">
            <v>Maùy queùt  maõ vaïch MC9090+Phaàn meàm</v>
          </cell>
          <cell r="E221" t="str">
            <v>(Handheld Barcode scanner MC9090)</v>
          </cell>
          <cell r="F221">
            <v>140168679</v>
          </cell>
          <cell r="G221">
            <v>2</v>
          </cell>
        </row>
        <row r="222">
          <cell r="C222" t="str">
            <v>QLDC234</v>
          </cell>
          <cell r="D222" t="str">
            <v>Maùy laïnh Daikin FT50FVM/R5OBVI</v>
          </cell>
          <cell r="E222" t="e">
            <v>#N/A</v>
          </cell>
          <cell r="F222">
            <v>11363636</v>
          </cell>
          <cell r="G222">
            <v>3</v>
          </cell>
        </row>
        <row r="223">
          <cell r="C223" t="str">
            <v>QLDC235</v>
          </cell>
          <cell r="D223" t="str">
            <v>Heä thoáng Camera kho maple tree</v>
          </cell>
          <cell r="E223" t="e">
            <v>#N/A</v>
          </cell>
          <cell r="F223">
            <v>16490560</v>
          </cell>
          <cell r="G223">
            <v>2</v>
          </cell>
        </row>
        <row r="224">
          <cell r="C224" t="str">
            <v>QLDC236</v>
          </cell>
          <cell r="D224" t="str">
            <v>Thieát bi löu ñieän SUA 2200RMI2U</v>
          </cell>
          <cell r="E224" t="e">
            <v>#N/A</v>
          </cell>
          <cell r="F224">
            <v>13560288</v>
          </cell>
          <cell r="G224">
            <v>2</v>
          </cell>
        </row>
        <row r="225">
          <cell r="C225" t="str">
            <v>QLDC237</v>
          </cell>
          <cell r="D225" t="str">
            <v>Maùy laïnh Panasonic CU/CSC18HKH</v>
          </cell>
          <cell r="E225" t="e">
            <v>#N/A</v>
          </cell>
          <cell r="F225">
            <v>13081818</v>
          </cell>
          <cell r="G225">
            <v>3</v>
          </cell>
        </row>
        <row r="226">
          <cell r="C226" t="str">
            <v>QLDC238</v>
          </cell>
          <cell r="D226" t="str">
            <v>Maùy laïnh Panasonic CU/CSC18HKH</v>
          </cell>
          <cell r="E226" t="e">
            <v>#N/A</v>
          </cell>
          <cell r="F226">
            <v>13081818</v>
          </cell>
          <cell r="G226">
            <v>3</v>
          </cell>
        </row>
        <row r="227">
          <cell r="C227" t="str">
            <v>QLDC239</v>
          </cell>
          <cell r="D227" t="str">
            <v>Maùy laïnh Panasonic CU/CSC18HKH</v>
          </cell>
          <cell r="E227" t="e">
            <v>#N/A</v>
          </cell>
          <cell r="F227">
            <v>13081818</v>
          </cell>
          <cell r="G227">
            <v>3</v>
          </cell>
        </row>
        <row r="228">
          <cell r="C228" t="str">
            <v>QLDC240</v>
          </cell>
          <cell r="D228" t="str">
            <v>Maùy in Epson LQ2180</v>
          </cell>
          <cell r="E228" t="e">
            <v>#N/A</v>
          </cell>
          <cell r="F228">
            <v>11360952</v>
          </cell>
          <cell r="G228">
            <v>2</v>
          </cell>
        </row>
        <row r="229">
          <cell r="C229" t="str">
            <v>QLDC241</v>
          </cell>
          <cell r="D229" t="str">
            <v>Maùy vi tính P Dual Core E2200 A6417L, LCD VP17"</v>
          </cell>
          <cell r="E229" t="e">
            <v>#N/A</v>
          </cell>
          <cell r="F229">
            <v>11436810</v>
          </cell>
          <cell r="G229">
            <v>2</v>
          </cell>
        </row>
        <row r="230">
          <cell r="C230" t="str">
            <v>QLDC242</v>
          </cell>
          <cell r="D230" t="str">
            <v>Maùy laïnh aâm traàn Daikin 3HP-Thailand</v>
          </cell>
          <cell r="E230" t="str">
            <v>(Daikin Airconditioner)</v>
          </cell>
          <cell r="F230">
            <v>35736363</v>
          </cell>
          <cell r="G230">
            <v>3</v>
          </cell>
        </row>
        <row r="231">
          <cell r="C231" t="str">
            <v>QLDC243</v>
          </cell>
          <cell r="D231" t="str">
            <v>Maùy laïnh aâm traàn Daikin 3HP-Thailand</v>
          </cell>
          <cell r="E231" t="str">
            <v>(Daikin Airconditioner)</v>
          </cell>
          <cell r="F231">
            <v>35736364</v>
          </cell>
          <cell r="G231">
            <v>3</v>
          </cell>
        </row>
        <row r="232">
          <cell r="C232" t="str">
            <v>QLDC244</v>
          </cell>
          <cell r="D232" t="str">
            <v>Maùy photocopy Xerox Docucentre II 3005</v>
          </cell>
          <cell r="E232" t="str">
            <v>(Photocopy machine)</v>
          </cell>
          <cell r="F232">
            <v>79927691</v>
          </cell>
          <cell r="G232">
            <v>5</v>
          </cell>
        </row>
        <row r="233">
          <cell r="C233" t="str">
            <v>QLDC245</v>
          </cell>
          <cell r="D233" t="str">
            <v>Maùy vi tinh xaùch tay Toshiba M300-E340</v>
          </cell>
          <cell r="E233" t="e">
            <v>#N/A</v>
          </cell>
          <cell r="F233">
            <v>18555238</v>
          </cell>
          <cell r="G233">
            <v>3</v>
          </cell>
        </row>
        <row r="234">
          <cell r="C234" t="str">
            <v>QLDC246</v>
          </cell>
          <cell r="D234" t="str">
            <v>Maùy in HP maøu CP 3505N</v>
          </cell>
          <cell r="E234" t="e">
            <v>#N/A</v>
          </cell>
          <cell r="F234">
            <v>17567619</v>
          </cell>
          <cell r="G234">
            <v>3</v>
          </cell>
        </row>
        <row r="235">
          <cell r="C235" t="str">
            <v>QLDC247</v>
          </cell>
          <cell r="D235" t="str">
            <v>Maùy photocopy Xerox Docucentre II 2005</v>
          </cell>
          <cell r="E235" t="str">
            <v>(Photocopy machine)</v>
          </cell>
          <cell r="F235">
            <v>64241746</v>
          </cell>
          <cell r="G235">
            <v>5</v>
          </cell>
        </row>
        <row r="236">
          <cell r="C236" t="str">
            <v>QLDC248</v>
          </cell>
          <cell r="D236" t="str">
            <v>Maùy vi tính xaùch tay Dell 1420 Intel</v>
          </cell>
          <cell r="E236" t="e">
            <v>#N/A</v>
          </cell>
          <cell r="F236">
            <v>13284040</v>
          </cell>
          <cell r="G236">
            <v>3</v>
          </cell>
        </row>
        <row r="237">
          <cell r="C237" t="str">
            <v>QLDC249</v>
          </cell>
          <cell r="D237" t="str">
            <v>Maùy vi tính xaùch tay Dell 1318 Blue</v>
          </cell>
          <cell r="E237" t="e">
            <v>#N/A</v>
          </cell>
          <cell r="F237">
            <v>14395353</v>
          </cell>
          <cell r="G237">
            <v>2</v>
          </cell>
        </row>
        <row r="238">
          <cell r="C238" t="str">
            <v>QLDC250</v>
          </cell>
          <cell r="D238" t="str">
            <v>Maùy vi tinh HP DC7800+Mo LCD 17"</v>
          </cell>
          <cell r="E238" t="e">
            <v>#N/A</v>
          </cell>
          <cell r="F238">
            <v>15557200</v>
          </cell>
          <cell r="G238">
            <v>2</v>
          </cell>
        </row>
        <row r="239">
          <cell r="C239" t="str">
            <v>QLDC251</v>
          </cell>
          <cell r="D239" t="str">
            <v>Maùy vi tinh Lenovo Think Centre M57e+Mo LCD 17"</v>
          </cell>
          <cell r="E239" t="e">
            <v>#N/A</v>
          </cell>
          <cell r="F239">
            <v>12585600</v>
          </cell>
          <cell r="G239">
            <v>2</v>
          </cell>
        </row>
        <row r="240">
          <cell r="C240" t="str">
            <v>QLDC252</v>
          </cell>
          <cell r="D240" t="str">
            <v>May vi tinh xach tay Dell Inspiron 1420</v>
          </cell>
          <cell r="E240" t="e">
            <v>#N/A</v>
          </cell>
          <cell r="F240">
            <v>13110000</v>
          </cell>
          <cell r="G240">
            <v>2</v>
          </cell>
        </row>
        <row r="241">
          <cell r="C241" t="str">
            <v>QLDC253</v>
          </cell>
          <cell r="D241" t="str">
            <v>May vi tinh xach tay Dell Vostro AVN 1310N</v>
          </cell>
          <cell r="E241" t="e">
            <v>#N/A</v>
          </cell>
          <cell r="F241">
            <v>13390476</v>
          </cell>
          <cell r="G241">
            <v>2</v>
          </cell>
        </row>
        <row r="242">
          <cell r="C242" t="str">
            <v>QLDC254</v>
          </cell>
          <cell r="D242" t="str">
            <v>Maùy photocopy Xerox Docucentre II 2005</v>
          </cell>
          <cell r="E242" t="str">
            <v>(Photocopy machine)</v>
          </cell>
          <cell r="F242">
            <v>82040305</v>
          </cell>
          <cell r="G242">
            <v>3</v>
          </cell>
        </row>
        <row r="243">
          <cell r="C243" t="str">
            <v>QLDC255</v>
          </cell>
          <cell r="D243" t="str">
            <v>Container Thermoking lạnh 40' - NEVN 22012011</v>
          </cell>
          <cell r="E243" t="str">
            <v>Container 40'</v>
          </cell>
          <cell r="F243">
            <v>133333333</v>
          </cell>
          <cell r="G243">
            <v>3</v>
          </cell>
        </row>
        <row r="244">
          <cell r="C244" t="str">
            <v>QLDC256</v>
          </cell>
          <cell r="D244" t="str">
            <v>Heä thoáng Camera hoàng ngoaïi, ñaàu ghi</v>
          </cell>
          <cell r="E244" t="e">
            <v>#N/A</v>
          </cell>
          <cell r="F244">
            <v>23330000</v>
          </cell>
          <cell r="G244">
            <v>2</v>
          </cell>
        </row>
        <row r="245">
          <cell r="C245" t="str">
            <v>QLDC257</v>
          </cell>
          <cell r="D245" t="str">
            <v>Maùy in Intermec PM4IFP, khoâng dao, 203dpi</v>
          </cell>
          <cell r="E245" t="e">
            <v>#N/A</v>
          </cell>
          <cell r="F245">
            <v>28488000</v>
          </cell>
          <cell r="G245">
            <v>2</v>
          </cell>
        </row>
        <row r="246">
          <cell r="C246" t="str">
            <v>QLDC258</v>
          </cell>
          <cell r="D246" t="str">
            <v xml:space="preserve">Maùy photocopy ña chöùc naêng Fuji xerox </v>
          </cell>
          <cell r="E246" t="str">
            <v>II 4000 (Photocopy machine)</v>
          </cell>
          <cell r="F246">
            <v>107908000</v>
          </cell>
          <cell r="G246">
            <v>3</v>
          </cell>
        </row>
        <row r="247">
          <cell r="C247" t="str">
            <v>QLDC259</v>
          </cell>
          <cell r="D247" t="str">
            <v>Thieát bò maïng Cisco 1841+Wic card</v>
          </cell>
          <cell r="E247" t="e">
            <v>#N/A</v>
          </cell>
          <cell r="F247">
            <v>24390104</v>
          </cell>
          <cell r="G247">
            <v>2</v>
          </cell>
        </row>
        <row r="248">
          <cell r="C248" t="str">
            <v>QLDC260</v>
          </cell>
          <cell r="D248" t="str">
            <v>Thieát bò truyeàn daãn keânh quoác teá NTU (SG-HNi)</v>
          </cell>
          <cell r="E248" t="str">
            <v>(NTU Network Equipment)</v>
          </cell>
          <cell r="F248">
            <v>168787983</v>
          </cell>
          <cell r="G248">
            <v>2</v>
          </cell>
        </row>
        <row r="249">
          <cell r="C249" t="str">
            <v>QLDC261</v>
          </cell>
          <cell r="D249" t="str">
            <v>Maùy in HP Laser Jet P4015N</v>
          </cell>
          <cell r="E249" t="e">
            <v>#N/A</v>
          </cell>
          <cell r="F249">
            <v>27478220</v>
          </cell>
          <cell r="G249">
            <v>2</v>
          </cell>
        </row>
        <row r="250">
          <cell r="C250" t="str">
            <v>QLDC262</v>
          </cell>
          <cell r="D250" t="str">
            <v>Maùy in HP Laser Jet P4015N</v>
          </cell>
          <cell r="E250" t="e">
            <v>#N/A</v>
          </cell>
          <cell r="F250">
            <v>27478220</v>
          </cell>
          <cell r="G250">
            <v>2</v>
          </cell>
        </row>
        <row r="251">
          <cell r="C251" t="str">
            <v>QLDC263</v>
          </cell>
          <cell r="D251" t="str">
            <v>Maùy in HP Laser Jet P4015N</v>
          </cell>
          <cell r="E251" t="e">
            <v>#N/A</v>
          </cell>
          <cell r="F251">
            <v>27478220</v>
          </cell>
          <cell r="G251">
            <v>2</v>
          </cell>
        </row>
        <row r="252">
          <cell r="C252" t="str">
            <v>QLDC264</v>
          </cell>
          <cell r="D252" t="str">
            <v>Maùy in HP Laser Jet P4015N</v>
          </cell>
          <cell r="E252" t="e">
            <v>#N/A</v>
          </cell>
          <cell r="F252">
            <v>27478220</v>
          </cell>
          <cell r="G252">
            <v>2</v>
          </cell>
        </row>
        <row r="253">
          <cell r="C253" t="str">
            <v>QLDC265</v>
          </cell>
          <cell r="D253" t="str">
            <v>Maùy in HP Laser Jet P4015N</v>
          </cell>
          <cell r="E253" t="e">
            <v>#N/A</v>
          </cell>
          <cell r="F253">
            <v>27478220</v>
          </cell>
          <cell r="G253">
            <v>2</v>
          </cell>
        </row>
        <row r="254">
          <cell r="C254" t="str">
            <v>QLDC266</v>
          </cell>
          <cell r="D254" t="str">
            <v>Maùy in HP Laser Jet P4015N</v>
          </cell>
          <cell r="E254" t="e">
            <v>#N/A</v>
          </cell>
          <cell r="F254">
            <v>27478220</v>
          </cell>
          <cell r="G254">
            <v>2</v>
          </cell>
        </row>
        <row r="255">
          <cell r="C255" t="str">
            <v>QLDC267</v>
          </cell>
          <cell r="D255" t="str">
            <v>Maùy in HP Laser Jet P4015N</v>
          </cell>
          <cell r="E255" t="e">
            <v>#N/A</v>
          </cell>
          <cell r="F255">
            <v>27478220</v>
          </cell>
          <cell r="G255">
            <v>2</v>
          </cell>
        </row>
        <row r="256">
          <cell r="C256" t="str">
            <v>QLDC268</v>
          </cell>
          <cell r="D256" t="str">
            <v>Maùy in HP Laser Jet P4015N</v>
          </cell>
          <cell r="E256" t="e">
            <v>#N/A</v>
          </cell>
          <cell r="F256">
            <v>27478220</v>
          </cell>
          <cell r="G256">
            <v>2</v>
          </cell>
        </row>
        <row r="257">
          <cell r="C257" t="str">
            <v>QLDC269</v>
          </cell>
          <cell r="D257" t="str">
            <v>Maùy in HP Laser Jet P4015N</v>
          </cell>
          <cell r="E257" t="e">
            <v>#N/A</v>
          </cell>
          <cell r="F257">
            <v>27478220</v>
          </cell>
          <cell r="G257">
            <v>2</v>
          </cell>
        </row>
        <row r="258">
          <cell r="C258" t="str">
            <v>QLDC270</v>
          </cell>
          <cell r="D258" t="str">
            <v>Maùy phaùt ñieän xaêng 5.5kva model SH7500</v>
          </cell>
          <cell r="E258" t="e">
            <v>#N/A</v>
          </cell>
          <cell r="F258">
            <v>15238095</v>
          </cell>
          <cell r="G258">
            <v>4</v>
          </cell>
        </row>
        <row r="259">
          <cell r="C259" t="str">
            <v>QLDC271</v>
          </cell>
          <cell r="D259" t="str">
            <v>Caân baøn ñieän töû 2T</v>
          </cell>
          <cell r="E259" t="e">
            <v>#N/A</v>
          </cell>
          <cell r="F259">
            <v>18000000</v>
          </cell>
          <cell r="G259">
            <v>2</v>
          </cell>
        </row>
        <row r="260">
          <cell r="C260" t="str">
            <v>QLDC272</v>
          </cell>
          <cell r="D260" t="str">
            <v>Voõ Container 40"HC-HDCU7002141</v>
          </cell>
          <cell r="E260" t="str">
            <v>Container 40'</v>
          </cell>
          <cell r="F260">
            <v>49952381</v>
          </cell>
          <cell r="G260">
            <v>3</v>
          </cell>
        </row>
        <row r="261">
          <cell r="C261" t="str">
            <v>QLDC273</v>
          </cell>
          <cell r="D261" t="str">
            <v>Toång ñaøi ñieän thoïai</v>
          </cell>
          <cell r="E261" t="e">
            <v>#N/A</v>
          </cell>
          <cell r="F261">
            <v>11104000</v>
          </cell>
          <cell r="G261">
            <v>3</v>
          </cell>
        </row>
        <row r="262">
          <cell r="C262" t="str">
            <v>QLDC274</v>
          </cell>
          <cell r="D262" t="str">
            <v>Maùy photocopy ña chöùc naêng Fuji xerox III3007</v>
          </cell>
          <cell r="E262" t="str">
            <v>(Photocopy machine)</v>
          </cell>
          <cell r="F262">
            <v>82865760</v>
          </cell>
          <cell r="G262">
            <v>3</v>
          </cell>
        </row>
        <row r="263">
          <cell r="C263" t="str">
            <v>QLDC275</v>
          </cell>
          <cell r="D263" t="str">
            <v>Maùy photocopy ña chöùc naêng Fuji xerox III3007</v>
          </cell>
          <cell r="E263" t="str">
            <v>(Photocopy machine)</v>
          </cell>
          <cell r="F263">
            <v>82935360</v>
          </cell>
          <cell r="G263">
            <v>3</v>
          </cell>
        </row>
        <row r="264">
          <cell r="C264" t="str">
            <v>QLDC276</v>
          </cell>
          <cell r="D264" t="str">
            <v>Maùy queùt maõ vaïch MC9090 GFOJBEGA2WR</v>
          </cell>
          <cell r="E264" t="str">
            <v>(Handheld Barcode scanner MC9090)</v>
          </cell>
          <cell r="F264">
            <v>36220828</v>
          </cell>
          <cell r="G264">
            <v>2</v>
          </cell>
        </row>
        <row r="265">
          <cell r="C265" t="str">
            <v>QLDC277</v>
          </cell>
          <cell r="D265" t="str">
            <v>Maùy queùt maõ vaïch MC9090 GFOJBEGA2WR</v>
          </cell>
          <cell r="E265" t="str">
            <v>(Handheld Barcode scanner MC9090)</v>
          </cell>
          <cell r="F265">
            <v>36220828</v>
          </cell>
          <cell r="G265">
            <v>2</v>
          </cell>
        </row>
        <row r="266">
          <cell r="C266" t="str">
            <v>QLDC278</v>
          </cell>
          <cell r="D266" t="str">
            <v>Maùy queùt maõ vaïch MC9090 GFOJBEGA2WR</v>
          </cell>
          <cell r="E266" t="str">
            <v>(Handheld Barcode scanner MC9090)</v>
          </cell>
          <cell r="F266">
            <v>36220828</v>
          </cell>
          <cell r="G266">
            <v>2</v>
          </cell>
        </row>
        <row r="267">
          <cell r="C267" t="str">
            <v>QLDC279</v>
          </cell>
          <cell r="D267" t="str">
            <v>Maùy queùt maõ vaïch MC9090 GFOJBEGA2WR</v>
          </cell>
          <cell r="E267" t="str">
            <v>(Handheld Barcode scanner MC9090)</v>
          </cell>
          <cell r="F267">
            <v>36220828</v>
          </cell>
          <cell r="G267">
            <v>2</v>
          </cell>
        </row>
        <row r="268">
          <cell r="C268" t="str">
            <v>QLDC280</v>
          </cell>
          <cell r="D268" t="str">
            <v>Thieát bò thu phaùt voâ tuyeán AP5131-40023</v>
          </cell>
          <cell r="E268" t="e">
            <v>#N/A</v>
          </cell>
          <cell r="F268">
            <v>18968558</v>
          </cell>
          <cell r="G268">
            <v>2</v>
          </cell>
        </row>
        <row r="269">
          <cell r="C269" t="str">
            <v>QLDC281</v>
          </cell>
          <cell r="D269" t="str">
            <v>Thieát bò thu phaùt voâ tuyeán AP5131-40023</v>
          </cell>
          <cell r="E269" t="e">
            <v>#N/A</v>
          </cell>
          <cell r="F269">
            <v>18968558</v>
          </cell>
          <cell r="G269">
            <v>2</v>
          </cell>
        </row>
        <row r="270">
          <cell r="C270" t="str">
            <v>QLDC282</v>
          </cell>
          <cell r="D270" t="str">
            <v>Maùy queùt maõ vaïch MC9090 GFOJBEGA2WR</v>
          </cell>
          <cell r="E270" t="str">
            <v>(Handheld Barcode scanner MC9090)</v>
          </cell>
          <cell r="F270">
            <v>36220828</v>
          </cell>
          <cell r="G270">
            <v>2</v>
          </cell>
        </row>
        <row r="271">
          <cell r="C271" t="str">
            <v>QLDC283</v>
          </cell>
          <cell r="D271" t="str">
            <v>Maùy queùt maõ vaïch MC9090 GFOJBEGA2WR</v>
          </cell>
          <cell r="E271" t="str">
            <v>(Handheld Barcode scanner MC9090)</v>
          </cell>
          <cell r="F271">
            <v>36220828</v>
          </cell>
          <cell r="G271">
            <v>2</v>
          </cell>
        </row>
        <row r="272">
          <cell r="C272" t="str">
            <v>QLDC284</v>
          </cell>
          <cell r="D272" t="str">
            <v>Maùy queùt maõ vaïch MC9090 GFOJBEGA2WR</v>
          </cell>
          <cell r="E272" t="str">
            <v>(Handheld Barcode scanner MC9090)</v>
          </cell>
          <cell r="F272">
            <v>36220828</v>
          </cell>
          <cell r="G272">
            <v>2</v>
          </cell>
        </row>
        <row r="273">
          <cell r="C273" t="str">
            <v>QLDC285</v>
          </cell>
          <cell r="D273" t="str">
            <v>Maùy queùt maõ vaïch MC9090 GFOJBEGA2WR</v>
          </cell>
          <cell r="E273" t="str">
            <v>(Handheld Barcode scanner MC9090)</v>
          </cell>
          <cell r="F273">
            <v>36220828</v>
          </cell>
          <cell r="G273">
            <v>2</v>
          </cell>
        </row>
        <row r="274">
          <cell r="C274" t="str">
            <v>QLDC286</v>
          </cell>
          <cell r="D274" t="str">
            <v>Maùy queùt maõ vaïch MC9090 GFOJBEGA2WR</v>
          </cell>
          <cell r="E274" t="str">
            <v>(Handheld Barcode scanner MC9090)</v>
          </cell>
          <cell r="F274">
            <v>36220828</v>
          </cell>
          <cell r="G274">
            <v>2</v>
          </cell>
        </row>
        <row r="275">
          <cell r="C275" t="str">
            <v>QLDC287</v>
          </cell>
          <cell r="D275" t="str">
            <v>Maùy queùt maõ vaïch MC9090 GFOJBEGA2WR</v>
          </cell>
          <cell r="E275" t="str">
            <v>(Handheld Barcode scanner MC9090)</v>
          </cell>
          <cell r="F275">
            <v>36220828</v>
          </cell>
          <cell r="G275">
            <v>2</v>
          </cell>
        </row>
        <row r="276">
          <cell r="C276" t="str">
            <v>QLDC288</v>
          </cell>
          <cell r="D276" t="str">
            <v>Maùy queùt maõ vaïch MC9090 GFOJBEGA2WR</v>
          </cell>
          <cell r="E276" t="str">
            <v>(Handheld Barcode scanner MC9090)</v>
          </cell>
          <cell r="F276">
            <v>36220828</v>
          </cell>
          <cell r="G276">
            <v>2</v>
          </cell>
        </row>
        <row r="277">
          <cell r="C277" t="str">
            <v>QLDC289</v>
          </cell>
          <cell r="D277" t="str">
            <v>Maùy queùt maõ vaïch MC9090 GFOJBEGA2WR</v>
          </cell>
          <cell r="E277" t="str">
            <v>(Handheld Barcode scanner MC9090)</v>
          </cell>
          <cell r="F277">
            <v>36220828</v>
          </cell>
          <cell r="G277">
            <v>2</v>
          </cell>
        </row>
        <row r="278">
          <cell r="C278" t="str">
            <v>QLDC290</v>
          </cell>
          <cell r="D278" t="str">
            <v>Maùy queùt maõ vaïch MC9090 GFOJBEGA2WR</v>
          </cell>
          <cell r="E278" t="str">
            <v>(Handheld Barcode scanner MC9090)</v>
          </cell>
          <cell r="F278">
            <v>36220828</v>
          </cell>
          <cell r="G278">
            <v>2</v>
          </cell>
        </row>
        <row r="279">
          <cell r="C279" t="str">
            <v>QLDC291</v>
          </cell>
          <cell r="D279" t="str">
            <v>Maùy queùt maõ vaïch MC9090 GFOJBEGA2WR</v>
          </cell>
          <cell r="E279" t="str">
            <v>(Handheld Barcode scanner MC9090)</v>
          </cell>
          <cell r="F279">
            <v>36220828</v>
          </cell>
          <cell r="G279">
            <v>2</v>
          </cell>
        </row>
        <row r="280">
          <cell r="C280" t="str">
            <v>QLDC292</v>
          </cell>
          <cell r="D280" t="str">
            <v>Maùy queùt maõ vaïch MC9090 GFOJBEGA2WR</v>
          </cell>
          <cell r="E280" t="str">
            <v>(Handheld Barcode scanner MC9090)</v>
          </cell>
          <cell r="F280">
            <v>36220828</v>
          </cell>
          <cell r="G280">
            <v>2</v>
          </cell>
        </row>
        <row r="281">
          <cell r="C281" t="str">
            <v>QLDC293</v>
          </cell>
          <cell r="D281" t="str">
            <v>Maùy queùt maõ vaïch MC9090 GFOJBEGA2WR</v>
          </cell>
          <cell r="E281" t="str">
            <v>(Handheld Barcode scanner MC9090)</v>
          </cell>
          <cell r="F281">
            <v>36220828</v>
          </cell>
          <cell r="G281">
            <v>2</v>
          </cell>
        </row>
        <row r="282">
          <cell r="C282" t="str">
            <v>QLDC294</v>
          </cell>
          <cell r="D282" t="str">
            <v>Maùy queùt maõ vaïch MC9090 GFOJBEGA2WR</v>
          </cell>
          <cell r="E282" t="str">
            <v>(Handheld Barcode scanner MC9090)</v>
          </cell>
          <cell r="F282">
            <v>36220828</v>
          </cell>
          <cell r="G282">
            <v>2</v>
          </cell>
        </row>
        <row r="283">
          <cell r="C283" t="str">
            <v>QLDC295</v>
          </cell>
          <cell r="D283" t="str">
            <v>Maùy queùt maõ vaïch MC9090 GFOJBEGA2WR</v>
          </cell>
          <cell r="E283" t="str">
            <v>(Handheld Barcode scanner MC9090)</v>
          </cell>
          <cell r="F283">
            <v>36220828</v>
          </cell>
          <cell r="G283">
            <v>2</v>
          </cell>
        </row>
        <row r="284">
          <cell r="C284" t="str">
            <v>QLDC296</v>
          </cell>
          <cell r="D284" t="str">
            <v>Maùy queùt maõ vaïch MC9090 GFOJBEGA2WR</v>
          </cell>
          <cell r="E284" t="str">
            <v>(Ethernet switch)</v>
          </cell>
          <cell r="F284">
            <v>36220828</v>
          </cell>
          <cell r="G284">
            <v>2</v>
          </cell>
        </row>
        <row r="285">
          <cell r="C285" t="str">
            <v>QLDC297</v>
          </cell>
          <cell r="D285" t="str">
            <v>Maùy queùt maõ vaïch MC9090 GFOJBEGA2WR</v>
          </cell>
          <cell r="E285" t="str">
            <v>(Ethernet switch)</v>
          </cell>
          <cell r="F285">
            <v>36220828</v>
          </cell>
          <cell r="G285">
            <v>2</v>
          </cell>
        </row>
        <row r="286">
          <cell r="C286" t="str">
            <v>QLDC298</v>
          </cell>
          <cell r="D286" t="str">
            <v>Maùy queùt maõ vaïch MC9090 GFOJBEGA2WR</v>
          </cell>
          <cell r="E286" t="str">
            <v>(Ethernet switch)</v>
          </cell>
          <cell r="F286">
            <v>36220828</v>
          </cell>
          <cell r="G286">
            <v>2</v>
          </cell>
        </row>
        <row r="287">
          <cell r="C287" t="str">
            <v>QLDC299</v>
          </cell>
          <cell r="D287" t="str">
            <v>Maùy queùt maõ vaïch MC9090 GFOJBEGA2WR</v>
          </cell>
          <cell r="E287" t="str">
            <v>(Ethernet switch)</v>
          </cell>
          <cell r="F287">
            <v>36220828</v>
          </cell>
          <cell r="G287">
            <v>2</v>
          </cell>
        </row>
        <row r="288">
          <cell r="C288" t="str">
            <v>QLDC300</v>
          </cell>
          <cell r="D288" t="str">
            <v>Maùy queùt maõ vaïch MC9090 GFOJBEGA2WR</v>
          </cell>
          <cell r="E288" t="str">
            <v>(Ethernet switch)</v>
          </cell>
          <cell r="F288">
            <v>36220828</v>
          </cell>
          <cell r="G288">
            <v>2</v>
          </cell>
        </row>
        <row r="289">
          <cell r="C289" t="str">
            <v>QLDC301</v>
          </cell>
          <cell r="D289" t="str">
            <v>Boä chuyeån maïch ES-3000PWR10WW</v>
          </cell>
          <cell r="E289" t="e">
            <v>#N/A</v>
          </cell>
          <cell r="F289">
            <v>27210316</v>
          </cell>
          <cell r="G289">
            <v>2</v>
          </cell>
        </row>
        <row r="290">
          <cell r="C290" t="str">
            <v>QLDC302</v>
          </cell>
          <cell r="D290" t="str">
            <v>Boä chuyeån maïch ES-3000PWR10WW</v>
          </cell>
          <cell r="E290" t="e">
            <v>#N/A</v>
          </cell>
          <cell r="F290">
            <v>27210316</v>
          </cell>
          <cell r="G290">
            <v>2</v>
          </cell>
        </row>
        <row r="291">
          <cell r="C291" t="str">
            <v>QLDC303</v>
          </cell>
          <cell r="D291" t="str">
            <v>Boä chuyeån maïch ES-3000PWR10WW</v>
          </cell>
          <cell r="E291" t="e">
            <v>#N/A</v>
          </cell>
          <cell r="F291">
            <v>27210316</v>
          </cell>
          <cell r="G291">
            <v>2</v>
          </cell>
        </row>
        <row r="292">
          <cell r="C292" t="str">
            <v>QLDC304</v>
          </cell>
          <cell r="D292" t="str">
            <v>Thieát bò thu phaùt voâ tuyeán AP5131-40023</v>
          </cell>
          <cell r="E292" t="e">
            <v>#N/A</v>
          </cell>
          <cell r="F292">
            <v>23885008</v>
          </cell>
          <cell r="G292">
            <v>2</v>
          </cell>
        </row>
        <row r="293">
          <cell r="C293" t="str">
            <v>QLDC305</v>
          </cell>
          <cell r="D293" t="str">
            <v>Thieát bò thu phaùt voâ tuyeán AP5131-40023</v>
          </cell>
          <cell r="E293" t="e">
            <v>#N/A</v>
          </cell>
          <cell r="F293">
            <v>23885008</v>
          </cell>
          <cell r="G293">
            <v>2</v>
          </cell>
        </row>
        <row r="294">
          <cell r="C294" t="str">
            <v>QLDC306</v>
          </cell>
          <cell r="D294" t="str">
            <v>Thieát bò thu phaùt voâ tuyeán AP5131-40023</v>
          </cell>
          <cell r="E294" t="e">
            <v>#N/A</v>
          </cell>
          <cell r="F294">
            <v>23885008</v>
          </cell>
          <cell r="G294">
            <v>2</v>
          </cell>
        </row>
        <row r="295">
          <cell r="C295" t="str">
            <v>QLDC307</v>
          </cell>
          <cell r="D295" t="str">
            <v>Thieát bò thu phaùt voâ tuyeán AP5131-40023</v>
          </cell>
          <cell r="E295" t="e">
            <v>#N/A</v>
          </cell>
          <cell r="F295">
            <v>23885008</v>
          </cell>
          <cell r="G295">
            <v>2</v>
          </cell>
        </row>
        <row r="296">
          <cell r="C296" t="str">
            <v>QLDC308</v>
          </cell>
          <cell r="D296" t="str">
            <v>Thieát bò thu phaùt voâ tuyeán AP5131-40023</v>
          </cell>
          <cell r="E296" t="e">
            <v>#N/A</v>
          </cell>
          <cell r="F296">
            <v>23885008</v>
          </cell>
          <cell r="G296">
            <v>2</v>
          </cell>
        </row>
        <row r="297">
          <cell r="C297" t="str">
            <v>QLDC309</v>
          </cell>
          <cell r="D297" t="str">
            <v>Thieát bò thu phaùt voâ tuyeán AP5131-40023</v>
          </cell>
          <cell r="E297" t="e">
            <v>#N/A</v>
          </cell>
          <cell r="F297">
            <v>23885008</v>
          </cell>
          <cell r="G297">
            <v>2</v>
          </cell>
        </row>
        <row r="298">
          <cell r="C298" t="str">
            <v>QLDC310</v>
          </cell>
          <cell r="D298" t="str">
            <v>Thieát bò thu phaùt voâ tuyeán AP5131-40023</v>
          </cell>
          <cell r="E298" t="e">
            <v>#N/A</v>
          </cell>
          <cell r="F298">
            <v>23885008</v>
          </cell>
          <cell r="G298">
            <v>2</v>
          </cell>
        </row>
        <row r="299">
          <cell r="C299" t="str">
            <v>QLDC311</v>
          </cell>
          <cell r="D299" t="str">
            <v>Thieát bò thu phaùt voâ tuyeán AP5131-40023</v>
          </cell>
          <cell r="E299" t="e">
            <v>#N/A</v>
          </cell>
          <cell r="F299">
            <v>23885008</v>
          </cell>
          <cell r="G299">
            <v>2</v>
          </cell>
        </row>
        <row r="300">
          <cell r="C300" t="str">
            <v>QLDC312</v>
          </cell>
          <cell r="D300" t="str">
            <v>Thieát bò thu phaùt voâ tuyeán AP5131-40023</v>
          </cell>
          <cell r="E300" t="e">
            <v>#N/A</v>
          </cell>
          <cell r="F300">
            <v>23885008</v>
          </cell>
          <cell r="G300">
            <v>2</v>
          </cell>
        </row>
        <row r="301">
          <cell r="C301" t="str">
            <v>QLDC313</v>
          </cell>
          <cell r="D301" t="str">
            <v>Thieát bò thu phaùt voâ tuyeán AP5131-40023</v>
          </cell>
          <cell r="E301" t="e">
            <v>#N/A</v>
          </cell>
          <cell r="F301">
            <v>23885008</v>
          </cell>
          <cell r="G301">
            <v>2</v>
          </cell>
        </row>
        <row r="302">
          <cell r="C302" t="str">
            <v>QLDC314</v>
          </cell>
          <cell r="D302" t="str">
            <v>Thieát bò thu phaùt voâ tuyeán AP5131-40023</v>
          </cell>
          <cell r="E302" t="e">
            <v>#N/A</v>
          </cell>
          <cell r="F302">
            <v>23885008</v>
          </cell>
          <cell r="G302">
            <v>2</v>
          </cell>
        </row>
        <row r="303">
          <cell r="C303" t="str">
            <v>QLDC315</v>
          </cell>
          <cell r="D303" t="str">
            <v>Thieát bò thu phaùt voâ tuyeán AP5131-40023</v>
          </cell>
          <cell r="E303" t="e">
            <v>#N/A</v>
          </cell>
          <cell r="F303">
            <v>23885008</v>
          </cell>
          <cell r="G303">
            <v>2</v>
          </cell>
        </row>
        <row r="304">
          <cell r="C304" t="str">
            <v>QLDC316</v>
          </cell>
          <cell r="D304" t="str">
            <v>Thieát bò thu phaùt voâ tuyeán AP5131-40023</v>
          </cell>
          <cell r="E304" t="e">
            <v>#N/A</v>
          </cell>
          <cell r="F304">
            <v>23885008</v>
          </cell>
          <cell r="G304">
            <v>2</v>
          </cell>
        </row>
        <row r="305">
          <cell r="C305" t="str">
            <v>QLDC317</v>
          </cell>
          <cell r="D305" t="str">
            <v>Thieát bò thu phaùt voâ tuyeán AP5131-40023</v>
          </cell>
          <cell r="E305" t="e">
            <v>#N/A</v>
          </cell>
          <cell r="F305">
            <v>23885008</v>
          </cell>
          <cell r="G305">
            <v>2</v>
          </cell>
        </row>
        <row r="306">
          <cell r="C306" t="str">
            <v>QLDC318</v>
          </cell>
          <cell r="D306" t="str">
            <v>Thieát bò thu phaùt voâ tuyeán AP5131-40023</v>
          </cell>
          <cell r="E306" t="e">
            <v>#N/A</v>
          </cell>
          <cell r="F306">
            <v>23885008</v>
          </cell>
          <cell r="G306">
            <v>2</v>
          </cell>
        </row>
        <row r="307">
          <cell r="C307" t="str">
            <v>QLDC319</v>
          </cell>
          <cell r="D307" t="str">
            <v>Thieát bò thu phaùt voâ tuyeán AP5131-40023</v>
          </cell>
          <cell r="E307" t="e">
            <v>#N/A</v>
          </cell>
          <cell r="F307">
            <v>23885008</v>
          </cell>
          <cell r="G307">
            <v>2</v>
          </cell>
        </row>
        <row r="308">
          <cell r="C308" t="str">
            <v>QLDC320</v>
          </cell>
          <cell r="D308" t="str">
            <v>Thieát bò thu phaùt voâ tuyeán AP5131-40023</v>
          </cell>
          <cell r="E308" t="e">
            <v>#N/A</v>
          </cell>
          <cell r="F308">
            <v>23885008</v>
          </cell>
          <cell r="G308">
            <v>2</v>
          </cell>
        </row>
        <row r="309">
          <cell r="C309" t="str">
            <v>QLDC321</v>
          </cell>
          <cell r="D309" t="str">
            <v>Thieát bò thu phaùt voâ tuyeán AP5131-40023</v>
          </cell>
          <cell r="E309" t="e">
            <v>#N/A</v>
          </cell>
          <cell r="F309">
            <v>23885008</v>
          </cell>
          <cell r="G309">
            <v>2</v>
          </cell>
        </row>
        <row r="310">
          <cell r="C310" t="str">
            <v>QLDC322</v>
          </cell>
          <cell r="D310" t="str">
            <v>Thieát bò thu phaùt voâ tuyeán AP5131-40023</v>
          </cell>
          <cell r="E310" t="e">
            <v>#N/A</v>
          </cell>
          <cell r="F310">
            <v>23885008</v>
          </cell>
          <cell r="G310">
            <v>2</v>
          </cell>
        </row>
        <row r="311">
          <cell r="C311" t="str">
            <v>QLDC323</v>
          </cell>
          <cell r="D311" t="str">
            <v>Thieát bò thu phaùt voâ tuyeán AP5131-40023</v>
          </cell>
          <cell r="E311" t="e">
            <v>#N/A</v>
          </cell>
          <cell r="F311">
            <v>23885008</v>
          </cell>
          <cell r="G311">
            <v>2</v>
          </cell>
        </row>
        <row r="312">
          <cell r="C312" t="str">
            <v>QLDC324</v>
          </cell>
          <cell r="D312" t="str">
            <v>Thieát bò thu phaùt voâ tuyeán AP5131-40023</v>
          </cell>
          <cell r="E312" t="e">
            <v>#N/A</v>
          </cell>
          <cell r="F312">
            <v>23885008</v>
          </cell>
          <cell r="G312">
            <v>2</v>
          </cell>
        </row>
        <row r="313">
          <cell r="C313" t="str">
            <v>QLDC325</v>
          </cell>
          <cell r="D313" t="str">
            <v>Thieát bò thu phaùt voâ tuyeán AP5131-40023</v>
          </cell>
          <cell r="E313" t="e">
            <v>#N/A</v>
          </cell>
          <cell r="F313">
            <v>23885008</v>
          </cell>
          <cell r="G313">
            <v>2</v>
          </cell>
        </row>
        <row r="314">
          <cell r="C314" t="str">
            <v>QLDC326</v>
          </cell>
          <cell r="D314" t="str">
            <v>Thieát bò thu phaùt voâ tuyeán AP5131-40023</v>
          </cell>
          <cell r="E314" t="e">
            <v>#N/A</v>
          </cell>
          <cell r="F314">
            <v>23885008</v>
          </cell>
          <cell r="G314">
            <v>2</v>
          </cell>
        </row>
        <row r="315">
          <cell r="C315" t="str">
            <v>QLDC327</v>
          </cell>
          <cell r="D315" t="str">
            <v>Thieát bò thu phaùt voâ tuyeán AP5131-40023</v>
          </cell>
          <cell r="E315" t="e">
            <v>#N/A</v>
          </cell>
          <cell r="F315">
            <v>23885008</v>
          </cell>
          <cell r="G315">
            <v>2</v>
          </cell>
        </row>
        <row r="316">
          <cell r="C316" t="str">
            <v>QLDC328</v>
          </cell>
          <cell r="D316" t="str">
            <v>Thieát bò thu phaùt voâ tuyeán AP5131-40023</v>
          </cell>
          <cell r="E316" t="e">
            <v>#N/A</v>
          </cell>
          <cell r="F316">
            <v>23885008</v>
          </cell>
          <cell r="G316">
            <v>2</v>
          </cell>
        </row>
        <row r="317">
          <cell r="C317" t="str">
            <v>QLDC329</v>
          </cell>
          <cell r="D317" t="str">
            <v>Thieát bò thu phaùt voâ tuyeán AP5131-40023</v>
          </cell>
          <cell r="E317" t="e">
            <v>#N/A</v>
          </cell>
          <cell r="F317">
            <v>23885008</v>
          </cell>
          <cell r="G317">
            <v>2</v>
          </cell>
        </row>
        <row r="318">
          <cell r="C318" t="str">
            <v>QLDC330</v>
          </cell>
          <cell r="D318" t="str">
            <v>Thieát bò thu phaùt voâ tuyeán AP5131-40023</v>
          </cell>
          <cell r="E318" t="e">
            <v>#N/A</v>
          </cell>
          <cell r="F318">
            <v>23885008</v>
          </cell>
          <cell r="G318">
            <v>2</v>
          </cell>
        </row>
        <row r="319">
          <cell r="C319" t="str">
            <v>QLDC331</v>
          </cell>
          <cell r="D319" t="str">
            <v>Thieát bò thu phaùt voâ tuyeán AP5131-40023</v>
          </cell>
          <cell r="E319" t="e">
            <v>#N/A</v>
          </cell>
          <cell r="F319">
            <v>23885008</v>
          </cell>
          <cell r="G319">
            <v>2</v>
          </cell>
        </row>
        <row r="320">
          <cell r="C320" t="str">
            <v>QLDC332</v>
          </cell>
          <cell r="D320" t="str">
            <v>Thieát bò thu phaùt voâ tuyeán AP5131-40023</v>
          </cell>
          <cell r="E320" t="e">
            <v>#N/A</v>
          </cell>
          <cell r="F320">
            <v>23885008</v>
          </cell>
          <cell r="G320">
            <v>2</v>
          </cell>
        </row>
        <row r="321">
          <cell r="C321" t="str">
            <v>QLDC333</v>
          </cell>
          <cell r="D321" t="str">
            <v>Thieát bò thu phaùt voâ tuyeán AP5131-40023</v>
          </cell>
          <cell r="E321" t="e">
            <v>#N/A</v>
          </cell>
          <cell r="F321">
            <v>23885008</v>
          </cell>
          <cell r="G321">
            <v>2</v>
          </cell>
        </row>
        <row r="322">
          <cell r="C322" t="str">
            <v>QLDC334</v>
          </cell>
          <cell r="D322" t="str">
            <v>Maùy in Epson LQ 2180</v>
          </cell>
          <cell r="E322" t="e">
            <v>#N/A</v>
          </cell>
          <cell r="F322">
            <v>13142857</v>
          </cell>
          <cell r="G322">
            <v>2</v>
          </cell>
        </row>
        <row r="323">
          <cell r="C323" t="str">
            <v>QLDC335</v>
          </cell>
          <cell r="D323" t="str">
            <v>Maùy in Intermec PM4i FP 203DPI</v>
          </cell>
          <cell r="E323" t="e">
            <v>#N/A</v>
          </cell>
          <cell r="F323">
            <v>29600000</v>
          </cell>
          <cell r="G323">
            <v>2</v>
          </cell>
        </row>
        <row r="324">
          <cell r="C324" t="str">
            <v>QLDC336</v>
          </cell>
          <cell r="D324" t="str">
            <v>Maùy in Intermec PM4i FP 203DPI</v>
          </cell>
          <cell r="E324" t="e">
            <v>#N/A</v>
          </cell>
          <cell r="F324">
            <v>29600000</v>
          </cell>
          <cell r="G324">
            <v>2</v>
          </cell>
        </row>
        <row r="325">
          <cell r="C325" t="str">
            <v>QLDC337</v>
          </cell>
          <cell r="D325" t="str">
            <v>Maùy in Intermec PM4i FP 203DPI</v>
          </cell>
          <cell r="E325" t="e">
            <v>#N/A</v>
          </cell>
          <cell r="F325">
            <v>29600000</v>
          </cell>
          <cell r="G325">
            <v>2</v>
          </cell>
        </row>
        <row r="326">
          <cell r="C326" t="str">
            <v>QLDC338</v>
          </cell>
          <cell r="D326" t="str">
            <v>Maùy in Intermec PM4i FP 203DPI</v>
          </cell>
          <cell r="E326" t="e">
            <v>#N/A</v>
          </cell>
          <cell r="F326">
            <v>29600000</v>
          </cell>
          <cell r="G326">
            <v>2</v>
          </cell>
        </row>
        <row r="327">
          <cell r="C327" t="str">
            <v>QLDC339</v>
          </cell>
          <cell r="D327" t="str">
            <v>Maùy in Intermec PM4i FP 203DPI</v>
          </cell>
          <cell r="E327" t="e">
            <v>#N/A</v>
          </cell>
          <cell r="F327">
            <v>29600000</v>
          </cell>
          <cell r="G327">
            <v>2</v>
          </cell>
        </row>
        <row r="328">
          <cell r="C328" t="str">
            <v>QLDC340</v>
          </cell>
          <cell r="D328" t="str">
            <v>Maùy in Intermec PM4i FP 203DPI</v>
          </cell>
          <cell r="E328" t="e">
            <v>#N/A</v>
          </cell>
          <cell r="F328">
            <v>29600000</v>
          </cell>
          <cell r="G328">
            <v>2</v>
          </cell>
        </row>
        <row r="329">
          <cell r="C329" t="str">
            <v>QLDC341</v>
          </cell>
          <cell r="D329" t="str">
            <v>Maùy in Intermec PM4i FP 203DPI</v>
          </cell>
          <cell r="E329" t="e">
            <v>#N/A</v>
          </cell>
          <cell r="F329">
            <v>29600000</v>
          </cell>
          <cell r="G329">
            <v>2</v>
          </cell>
        </row>
        <row r="330">
          <cell r="C330" t="str">
            <v>QLDC342</v>
          </cell>
          <cell r="D330" t="str">
            <v>Maùy in Intermec PM4i FP 203DPI</v>
          </cell>
          <cell r="E330" t="e">
            <v>#N/A</v>
          </cell>
          <cell r="F330">
            <v>29600000</v>
          </cell>
          <cell r="G330">
            <v>2</v>
          </cell>
        </row>
        <row r="331">
          <cell r="C331" t="str">
            <v>QLDC343</v>
          </cell>
          <cell r="D331" t="str">
            <v>Thieát bò chuyeån maïch 24 ports Cisco WSCE500</v>
          </cell>
          <cell r="E331" t="e">
            <v>#N/A</v>
          </cell>
          <cell r="F331">
            <v>14302400</v>
          </cell>
          <cell r="G331">
            <v>2</v>
          </cell>
        </row>
        <row r="332">
          <cell r="C332" t="str">
            <v>QLDC344</v>
          </cell>
          <cell r="D332" t="str">
            <v>Thieát bò chuyeån maïch 24 ports Cisco WSCE500</v>
          </cell>
          <cell r="E332" t="e">
            <v>#N/A</v>
          </cell>
          <cell r="F332">
            <v>14302400</v>
          </cell>
          <cell r="G332">
            <v>2</v>
          </cell>
        </row>
        <row r="333">
          <cell r="C333" t="str">
            <v>QLDC345</v>
          </cell>
          <cell r="D333" t="str">
            <v>Thieát bò chuyeån maïch 24 ports Cisco WSCE500</v>
          </cell>
          <cell r="E333" t="e">
            <v>#N/A</v>
          </cell>
          <cell r="F333">
            <v>14302400</v>
          </cell>
          <cell r="G333">
            <v>2</v>
          </cell>
        </row>
        <row r="334">
          <cell r="C334" t="str">
            <v>QLDC346</v>
          </cell>
          <cell r="D334" t="str">
            <v>Thieát bò chuyeån maïch 24 ports Cisco WSCE500</v>
          </cell>
          <cell r="E334" t="e">
            <v>#N/A</v>
          </cell>
          <cell r="F334">
            <v>14302400</v>
          </cell>
          <cell r="G334">
            <v>2</v>
          </cell>
        </row>
        <row r="335">
          <cell r="C335" t="str">
            <v>QLDC347</v>
          </cell>
          <cell r="D335" t="str">
            <v>Thieát bò chuyeån maïch 24 ports Cisco WSCE500</v>
          </cell>
          <cell r="E335" t="e">
            <v>#N/A</v>
          </cell>
          <cell r="F335">
            <v>14302400</v>
          </cell>
          <cell r="G335">
            <v>2</v>
          </cell>
        </row>
        <row r="336">
          <cell r="C336" t="str">
            <v>QLDC348</v>
          </cell>
          <cell r="D336" t="str">
            <v>Thieát bò heä thoáng maïng Cisco 1841+ lAÉp ñaët</v>
          </cell>
          <cell r="E336" t="str">
            <v>(Netword equipments)</v>
          </cell>
          <cell r="F336">
            <v>142401681</v>
          </cell>
          <cell r="G336">
            <v>2</v>
          </cell>
        </row>
        <row r="337">
          <cell r="C337" t="str">
            <v>QLDC349</v>
          </cell>
          <cell r="D337" t="str">
            <v>May photocopy 4000DC</v>
          </cell>
          <cell r="E337" t="str">
            <v>(Photocopy machine)</v>
          </cell>
          <cell r="F337">
            <v>86404762</v>
          </cell>
          <cell r="G337">
            <v>3</v>
          </cell>
        </row>
        <row r="338">
          <cell r="C338" t="str">
            <v>QLDC350</v>
          </cell>
          <cell r="D338" t="str">
            <v>Maùy photocopy Xerox Docucentre III 3007</v>
          </cell>
          <cell r="E338" t="str">
            <v>(Photocopy machine)</v>
          </cell>
          <cell r="F338">
            <v>78115773</v>
          </cell>
          <cell r="G338">
            <v>3</v>
          </cell>
        </row>
        <row r="339">
          <cell r="C339" t="str">
            <v>QLDC351</v>
          </cell>
          <cell r="D339" t="str">
            <v>Maùy in kim Epson LQ2180</v>
          </cell>
          <cell r="E339" t="e">
            <v>#N/A</v>
          </cell>
          <cell r="F339">
            <v>12875000</v>
          </cell>
          <cell r="G339">
            <v>2</v>
          </cell>
        </row>
        <row r="340">
          <cell r="C340" t="str">
            <v>QLDC352</v>
          </cell>
          <cell r="D340" t="str">
            <v>Maùy in kim Epson LQ2180</v>
          </cell>
          <cell r="E340" t="e">
            <v>#N/A</v>
          </cell>
          <cell r="F340">
            <v>12875000</v>
          </cell>
          <cell r="G340">
            <v>2</v>
          </cell>
        </row>
        <row r="341">
          <cell r="C341" t="str">
            <v>QLDC353</v>
          </cell>
          <cell r="D341" t="str">
            <v>Thieát bò an ninh maïng FG 80C-BDL</v>
          </cell>
          <cell r="E341" t="e">
            <v>#N/A</v>
          </cell>
          <cell r="F341">
            <v>29605000</v>
          </cell>
          <cell r="G341">
            <v>2</v>
          </cell>
        </row>
        <row r="342">
          <cell r="C342" t="str">
            <v>QLDC354</v>
          </cell>
          <cell r="D342" t="str">
            <v>Heä thoáng Camera vaø chuoâng baùo ñoäng</v>
          </cell>
          <cell r="E342" t="str">
            <v>(Camera and Alarm systems)</v>
          </cell>
          <cell r="F342">
            <v>140680627</v>
          </cell>
          <cell r="G342">
            <v>2</v>
          </cell>
        </row>
        <row r="343">
          <cell r="C343" t="str">
            <v>QLDC355</v>
          </cell>
          <cell r="D343" t="str">
            <v>Maùy chaø saøn lieân hôïp FIORENTINE Model ICM18E NEW</v>
          </cell>
          <cell r="E343" t="str">
            <v>(Floor cleaning machine)</v>
          </cell>
          <cell r="F343">
            <v>45840000</v>
          </cell>
          <cell r="G343">
            <v>2</v>
          </cell>
        </row>
        <row r="344">
          <cell r="C344" t="str">
            <v>QLDC356</v>
          </cell>
          <cell r="D344" t="str">
            <v>Maùy huùt buïi CN VIPER Model GV702G</v>
          </cell>
          <cell r="E344" t="e">
            <v>#N/A</v>
          </cell>
          <cell r="F344">
            <v>10505000</v>
          </cell>
          <cell r="G344">
            <v>2</v>
          </cell>
        </row>
        <row r="345">
          <cell r="C345" t="str">
            <v>QLDC357</v>
          </cell>
          <cell r="D345" t="str">
            <v>Maùy in Intermec PMALFP 203DPI+Cable USD (Barcode Printer)</v>
          </cell>
          <cell r="E345" t="str">
            <v>Printer Intermec</v>
          </cell>
          <cell r="F345">
            <v>60736000</v>
          </cell>
          <cell r="G345">
            <v>2</v>
          </cell>
        </row>
        <row r="346">
          <cell r="C346" t="str">
            <v>QLDC358</v>
          </cell>
          <cell r="D346" t="str">
            <v>Maùy phaùt ñieän SH7500</v>
          </cell>
          <cell r="E346" t="e">
            <v>#N/A</v>
          </cell>
          <cell r="F346">
            <v>16363636</v>
          </cell>
          <cell r="G346">
            <v>4</v>
          </cell>
        </row>
        <row r="347">
          <cell r="C347" t="str">
            <v>QLDC359</v>
          </cell>
          <cell r="D347" t="str">
            <v>Thieát bò thu phaùt voâ tuyeán AP5131-40023 WWR</v>
          </cell>
          <cell r="E347" t="e">
            <v>#N/A</v>
          </cell>
          <cell r="F347">
            <v>17437100</v>
          </cell>
          <cell r="G347">
            <v>2</v>
          </cell>
        </row>
        <row r="348">
          <cell r="C348" t="str">
            <v>QLDC360</v>
          </cell>
          <cell r="D348" t="str">
            <v>Thieát bò thu phaùt voâ tuyeán AP5131-40023 WWR</v>
          </cell>
          <cell r="E348" t="e">
            <v>#N/A</v>
          </cell>
          <cell r="F348">
            <v>17437100</v>
          </cell>
          <cell r="G348">
            <v>2</v>
          </cell>
        </row>
        <row r="349">
          <cell r="C349" t="str">
            <v>QLDC361</v>
          </cell>
          <cell r="D349" t="str">
            <v>Thieát bò thu phaùt voâ tuyeán AP5131-40023 WWR</v>
          </cell>
          <cell r="E349" t="e">
            <v>#N/A</v>
          </cell>
          <cell r="F349">
            <v>17437100</v>
          </cell>
          <cell r="G349">
            <v>2</v>
          </cell>
        </row>
        <row r="350">
          <cell r="C350" t="str">
            <v>QLDC362</v>
          </cell>
          <cell r="D350" t="str">
            <v>Thieát bò thu phaùt voâ tuyeán AP5131-40023 WWR</v>
          </cell>
          <cell r="E350" t="e">
            <v>#N/A</v>
          </cell>
          <cell r="F350">
            <v>17437100</v>
          </cell>
          <cell r="G350">
            <v>2</v>
          </cell>
        </row>
        <row r="351">
          <cell r="C351" t="str">
            <v>QLDC363</v>
          </cell>
          <cell r="D351" t="str">
            <v>Thieát bò thu phaùt voâ tuyeán AP5131-40023 WWR</v>
          </cell>
          <cell r="E351" t="e">
            <v>#N/A</v>
          </cell>
          <cell r="F351">
            <v>17437100</v>
          </cell>
          <cell r="G351">
            <v>2</v>
          </cell>
        </row>
        <row r="352">
          <cell r="C352" t="str">
            <v>QLDC364</v>
          </cell>
          <cell r="D352" t="str">
            <v>Thieát bò thu phaùt voâ tuyeán AP5131-40023 WWR</v>
          </cell>
          <cell r="E352" t="e">
            <v>#N/A</v>
          </cell>
          <cell r="F352">
            <v>17437100</v>
          </cell>
          <cell r="G352">
            <v>2</v>
          </cell>
        </row>
        <row r="353">
          <cell r="C353" t="str">
            <v>QLDC365</v>
          </cell>
          <cell r="D353" t="str">
            <v>Thieát bò thu phaùt voâ tuyeán AP5131-40023 WWR</v>
          </cell>
          <cell r="E353" t="e">
            <v>#N/A</v>
          </cell>
          <cell r="F353">
            <v>17437100</v>
          </cell>
          <cell r="G353">
            <v>2</v>
          </cell>
        </row>
        <row r="354">
          <cell r="C354" t="str">
            <v>QLDC366</v>
          </cell>
          <cell r="D354" t="str">
            <v>Thieát bò thu phaùt voâ tuyeán AP5131-40023 WWR</v>
          </cell>
          <cell r="E354" t="e">
            <v>#N/A</v>
          </cell>
          <cell r="F354">
            <v>17437100</v>
          </cell>
          <cell r="G354">
            <v>2</v>
          </cell>
        </row>
        <row r="355">
          <cell r="C355" t="str">
            <v>QLDC367</v>
          </cell>
          <cell r="D355" t="str">
            <v>Thieát bò thu phaùt voâ tuyeán AP5131-40023 WWR</v>
          </cell>
          <cell r="E355" t="e">
            <v>#N/A</v>
          </cell>
          <cell r="F355">
            <v>17437100</v>
          </cell>
          <cell r="G355">
            <v>2</v>
          </cell>
        </row>
        <row r="356">
          <cell r="C356" t="str">
            <v>QLDC368</v>
          </cell>
          <cell r="D356" t="str">
            <v>Boä chuyeån maïch ES-3000PWR10WW</v>
          </cell>
          <cell r="E356" t="str">
            <v>Source Transfer</v>
          </cell>
          <cell r="F356">
            <v>33915350</v>
          </cell>
          <cell r="G356">
            <v>2</v>
          </cell>
        </row>
        <row r="357">
          <cell r="C357" t="str">
            <v>QLDC369</v>
          </cell>
          <cell r="D357" t="str">
            <v>Thieát bi löu ñieän SUA 1500I APC (Smart UPS)</v>
          </cell>
          <cell r="E357" t="e">
            <v>#N/A</v>
          </cell>
          <cell r="F357">
            <v>17494250</v>
          </cell>
          <cell r="G357">
            <v>2</v>
          </cell>
        </row>
        <row r="358">
          <cell r="C358" t="str">
            <v>QLDC370</v>
          </cell>
          <cell r="D358" t="str">
            <v>Tuû rack cabinet 15U-600-UKOC 1560</v>
          </cell>
          <cell r="E358" t="e">
            <v>#N/A</v>
          </cell>
          <cell r="F358">
            <v>13303250</v>
          </cell>
          <cell r="G358">
            <v>2</v>
          </cell>
        </row>
        <row r="359">
          <cell r="C359" t="str">
            <v>QLDC371</v>
          </cell>
          <cell r="D359" t="str">
            <v>Maùy queùt maõ vaïch MC9090-FOJBE GA2WR (+Pin+Phaàn meàm Telnet Client + Ñeá saïc)</v>
          </cell>
          <cell r="E359" t="str">
            <v>Telnet Client</v>
          </cell>
          <cell r="F359">
            <v>45453300</v>
          </cell>
          <cell r="G359">
            <v>2</v>
          </cell>
        </row>
        <row r="360">
          <cell r="C360" t="str">
            <v>QLDC372</v>
          </cell>
          <cell r="D360" t="str">
            <v>Maùy queùt maõ vaïch MC9090-FOJBE GA2WR (+Pin+Phaàn meàm Telnet Client + Ñeá saïc)</v>
          </cell>
          <cell r="E360" t="str">
            <v>Telnet Client</v>
          </cell>
          <cell r="F360">
            <v>45453300</v>
          </cell>
          <cell r="G360">
            <v>2</v>
          </cell>
        </row>
        <row r="361">
          <cell r="C361" t="str">
            <v>QLDC373</v>
          </cell>
          <cell r="D361" t="str">
            <v>Maùy queùt maõ vaïch MC9090-FOJBE GA2WR (+Pin+Phaàn meàm Telnet Client + Ñeá saïc)</v>
          </cell>
          <cell r="E361" t="str">
            <v>Telnet Client</v>
          </cell>
          <cell r="F361">
            <v>45453300</v>
          </cell>
          <cell r="G361">
            <v>2</v>
          </cell>
        </row>
        <row r="362">
          <cell r="C362" t="str">
            <v>QLDC374</v>
          </cell>
          <cell r="D362" t="str">
            <v>Maùy queùt maõ vaïch MC9090-FOJBE GA2WR (+Pin+Phaàn meàm Telnet Client + Ñeá saïc)</v>
          </cell>
          <cell r="E362" t="str">
            <v>Telnet Client</v>
          </cell>
          <cell r="F362">
            <v>45453300</v>
          </cell>
          <cell r="G362">
            <v>2</v>
          </cell>
        </row>
        <row r="363">
          <cell r="C363" t="str">
            <v>QLDC375</v>
          </cell>
          <cell r="D363" t="str">
            <v>Container 40'HC No. DNAU8521487</v>
          </cell>
          <cell r="E363" t="str">
            <v>Container 40'</v>
          </cell>
          <cell r="F363">
            <v>47318181</v>
          </cell>
          <cell r="G363">
            <v>3</v>
          </cell>
        </row>
        <row r="364">
          <cell r="C364" t="str">
            <v>QLDC376</v>
          </cell>
          <cell r="D364" t="str">
            <v>Caân ñieän tuû HFS_2T</v>
          </cell>
          <cell r="E364" t="e">
            <v>#N/A</v>
          </cell>
          <cell r="F364">
            <v>17003100</v>
          </cell>
          <cell r="G364">
            <v>2</v>
          </cell>
        </row>
        <row r="365">
          <cell r="C365" t="str">
            <v>QLDC377</v>
          </cell>
          <cell r="D365" t="str">
            <v>Maùy tính HP Probook 4420S</v>
          </cell>
          <cell r="E365" t="e">
            <v>#N/A</v>
          </cell>
          <cell r="F365">
            <v>13561000</v>
          </cell>
          <cell r="G365">
            <v>2</v>
          </cell>
        </row>
        <row r="366">
          <cell r="C366" t="str">
            <v>QLDC378</v>
          </cell>
          <cell r="D366" t="str">
            <v>Maùy photo FUJI XEROX DocuCentre III3007</v>
          </cell>
          <cell r="E366" t="str">
            <v xml:space="preserve">Photocopier FX
</v>
          </cell>
          <cell r="F366">
            <v>83345455</v>
          </cell>
          <cell r="G366">
            <v>3</v>
          </cell>
        </row>
        <row r="367">
          <cell r="C367" t="str">
            <v>QLDC379</v>
          </cell>
          <cell r="D367" t="str">
            <v>Xe naâng tay OPK CP-25S-107</v>
          </cell>
          <cell r="E367" t="e">
            <v>#N/A</v>
          </cell>
          <cell r="F367">
            <v>11500000</v>
          </cell>
          <cell r="G367">
            <v>2</v>
          </cell>
        </row>
        <row r="368">
          <cell r="C368" t="str">
            <v>QLDC380</v>
          </cell>
          <cell r="D368" t="str">
            <v>Xe naâng tay OPK CP-25S-107</v>
          </cell>
          <cell r="E368" t="e">
            <v>#N/A</v>
          </cell>
          <cell r="F368">
            <v>11500000</v>
          </cell>
          <cell r="G368">
            <v>2</v>
          </cell>
        </row>
        <row r="369">
          <cell r="C369" t="str">
            <v>QLDC381</v>
          </cell>
          <cell r="D369" t="str">
            <v>Maùy chaø saøn lieân hôïp FIORENTINE Model ICM18E NEW</v>
          </cell>
          <cell r="E369" t="str">
            <v>(Floor cleaning machine)</v>
          </cell>
          <cell r="F369">
            <v>43677000</v>
          </cell>
          <cell r="G369">
            <v>2</v>
          </cell>
        </row>
        <row r="370">
          <cell r="C370" t="str">
            <v>QLDC382</v>
          </cell>
          <cell r="D370" t="str">
            <v>Maùy phaùt ñieän Nhaät Baûn Elemax SH11000</v>
          </cell>
          <cell r="E370" t="str">
            <v>(Electric generator )</v>
          </cell>
          <cell r="F370">
            <v>83909090</v>
          </cell>
          <cell r="G370">
            <v>4</v>
          </cell>
        </row>
        <row r="371">
          <cell r="C371" t="str">
            <v>QLDC383</v>
          </cell>
          <cell r="D371" t="str">
            <v>Maùy phaùt ñieän HG7500</v>
          </cell>
          <cell r="E371" t="e">
            <v>#N/A</v>
          </cell>
          <cell r="F371">
            <v>18181818</v>
          </cell>
          <cell r="G371">
            <v>4</v>
          </cell>
        </row>
        <row r="372">
          <cell r="C372" t="str">
            <v>QLDC384</v>
          </cell>
          <cell r="D372" t="str">
            <v>Maùy Vi tính HP Business DX 7510MT</v>
          </cell>
          <cell r="E372" t="e">
            <v>#N/A</v>
          </cell>
          <cell r="F372">
            <v>11446000</v>
          </cell>
          <cell r="G372">
            <v>2</v>
          </cell>
        </row>
        <row r="373">
          <cell r="C373" t="str">
            <v>QLDC385</v>
          </cell>
          <cell r="D373" t="str">
            <v>Maùy Vi tính HP Business DX 7510MT</v>
          </cell>
          <cell r="E373" t="e">
            <v>#N/A</v>
          </cell>
          <cell r="F373">
            <v>11446000</v>
          </cell>
          <cell r="G373">
            <v>2</v>
          </cell>
        </row>
        <row r="374">
          <cell r="C374" t="str">
            <v>QLDC386</v>
          </cell>
          <cell r="D374" t="str">
            <v>Maùy Vi tính HP Business DX 7510MT</v>
          </cell>
          <cell r="E374" t="e">
            <v>#N/A</v>
          </cell>
          <cell r="F374">
            <v>11446000</v>
          </cell>
          <cell r="G374">
            <v>2</v>
          </cell>
        </row>
        <row r="375">
          <cell r="C375" t="str">
            <v>QLDC387</v>
          </cell>
          <cell r="D375" t="str">
            <v>Heä thoáng Camera quan saùt kho An Thaïnh</v>
          </cell>
          <cell r="E375" t="str">
            <v>(Camera system)</v>
          </cell>
          <cell r="F375">
            <v>116050000</v>
          </cell>
          <cell r="G375">
            <v>2</v>
          </cell>
        </row>
        <row r="376">
          <cell r="C376" t="str">
            <v>QLDC388</v>
          </cell>
          <cell r="D376" t="str">
            <v>Con ñoäi ruøa nhoâm Daiki-7.5 taán</v>
          </cell>
          <cell r="E376" t="e">
            <v>#N/A</v>
          </cell>
          <cell r="F376">
            <v>17101000</v>
          </cell>
          <cell r="G376">
            <v>3</v>
          </cell>
        </row>
        <row r="377">
          <cell r="C377" t="str">
            <v>QLDC389</v>
          </cell>
          <cell r="D377" t="str">
            <v>Con ñoäi ruøa nhoâm Daiki-7.5 taán</v>
          </cell>
          <cell r="E377" t="e">
            <v>#N/A</v>
          </cell>
          <cell r="F377">
            <v>17101000</v>
          </cell>
          <cell r="G377">
            <v>3</v>
          </cell>
        </row>
        <row r="378">
          <cell r="C378" t="str">
            <v>QLDC390</v>
          </cell>
          <cell r="D378" t="str">
            <v>Con ñoäi ruøa nhoâm Daiki-7.5 taán</v>
          </cell>
          <cell r="E378" t="e">
            <v>#N/A</v>
          </cell>
          <cell r="F378">
            <v>17101000</v>
          </cell>
          <cell r="G378">
            <v>3</v>
          </cell>
        </row>
        <row r="379">
          <cell r="C379" t="str">
            <v>QLDC391</v>
          </cell>
          <cell r="D379" t="str">
            <v>Con ñoäi ruøa nhoâm Daiki-7.5 taán</v>
          </cell>
          <cell r="E379" t="e">
            <v>#N/A</v>
          </cell>
          <cell r="F379">
            <v>17101000</v>
          </cell>
          <cell r="G379">
            <v>3</v>
          </cell>
        </row>
        <row r="380">
          <cell r="C380" t="str">
            <v>QLDC392</v>
          </cell>
          <cell r="D380" t="str">
            <v>Maùy huùt buïi-nöôùc coâng nghieäp Fiorentini C62F1</v>
          </cell>
          <cell r="E380" t="e">
            <v>#N/A</v>
          </cell>
          <cell r="F380">
            <v>13240500</v>
          </cell>
          <cell r="G380">
            <v>2</v>
          </cell>
        </row>
        <row r="381">
          <cell r="C381" t="str">
            <v>QLDC393</v>
          </cell>
          <cell r="D381" t="str">
            <v>Vi Tính Laptop LNV Thinkpad X201</v>
          </cell>
          <cell r="E381" t="e">
            <v>#N/A</v>
          </cell>
          <cell r="F381">
            <v>23600000</v>
          </cell>
          <cell r="G381">
            <v>2</v>
          </cell>
        </row>
        <row r="382">
          <cell r="C382" t="str">
            <v>QLDC394</v>
          </cell>
          <cell r="D382" t="str">
            <v>Vi Tính Laptop HP Probook 4420s</v>
          </cell>
          <cell r="E382" t="e">
            <v>#N/A</v>
          </cell>
          <cell r="F382">
            <v>12675000</v>
          </cell>
          <cell r="G382">
            <v>2</v>
          </cell>
        </row>
        <row r="383">
          <cell r="C383" t="str">
            <v>QLDC395</v>
          </cell>
          <cell r="D383" t="str">
            <v>Maùy vi tính HP Probook 4420XB677PA</v>
          </cell>
          <cell r="E383" t="e">
            <v>#N/A</v>
          </cell>
          <cell r="F383">
            <v>13900000</v>
          </cell>
          <cell r="G383">
            <v>2</v>
          </cell>
        </row>
        <row r="384">
          <cell r="C384" t="str">
            <v>QLDC396</v>
          </cell>
          <cell r="D384" t="str">
            <v>Maùy vi tính HP Probook 4420XB677PA</v>
          </cell>
          <cell r="E384" t="e">
            <v>#N/A</v>
          </cell>
          <cell r="F384">
            <v>13900000</v>
          </cell>
          <cell r="G384">
            <v>2</v>
          </cell>
        </row>
        <row r="385">
          <cell r="C385" t="str">
            <v>QLDC397</v>
          </cell>
          <cell r="D385" t="str">
            <v>Maùy vi tính HP Probook 4420XB677PA</v>
          </cell>
          <cell r="E385" t="e">
            <v>#N/A</v>
          </cell>
          <cell r="F385">
            <v>13900000</v>
          </cell>
          <cell r="G385">
            <v>2</v>
          </cell>
        </row>
        <row r="386">
          <cell r="C386" t="str">
            <v>QLDC398</v>
          </cell>
          <cell r="D386" t="str">
            <v>Maùy Photocopy Fuji Xeroc III 2007 DDE</v>
          </cell>
          <cell r="E386" t="str">
            <v>(photocopy machine)</v>
          </cell>
          <cell r="F386">
            <v>54900000</v>
          </cell>
          <cell r="G386">
            <v>3</v>
          </cell>
        </row>
        <row r="387">
          <cell r="C387" t="str">
            <v>QLDC399</v>
          </cell>
          <cell r="D387" t="str">
            <v>Maùy vi tính HP Pro 3130MT</v>
          </cell>
          <cell r="E387" t="e">
            <v>#N/A</v>
          </cell>
          <cell r="F387">
            <v>12538500</v>
          </cell>
          <cell r="G387">
            <v>2</v>
          </cell>
        </row>
        <row r="388">
          <cell r="C388" t="str">
            <v>QLDC400</v>
          </cell>
          <cell r="D388" t="str">
            <v>Xe naâng tay thaáp hieäu AC-2 Taán</v>
          </cell>
          <cell r="E388" t="e">
            <v>#N/A</v>
          </cell>
          <cell r="F388">
            <v>13000000</v>
          </cell>
          <cell r="G388">
            <v>3</v>
          </cell>
        </row>
        <row r="389">
          <cell r="C389" t="str">
            <v>QLDC401</v>
          </cell>
          <cell r="D389" t="str">
            <v>Laptop Sony Vaio VPCYA15FG/BE1</v>
          </cell>
          <cell r="E389" t="e">
            <v>#N/A</v>
          </cell>
          <cell r="F389">
            <v>14536364</v>
          </cell>
          <cell r="G389">
            <v>2</v>
          </cell>
        </row>
        <row r="390">
          <cell r="C390" t="str">
            <v>QLDC402</v>
          </cell>
          <cell r="D390" t="str">
            <v>Laptop HP Elitebook 2540p, core 17-640LM/12.1</v>
          </cell>
          <cell r="E390" t="e">
            <v>#N/A</v>
          </cell>
          <cell r="F390">
            <v>29250000</v>
          </cell>
          <cell r="G390">
            <v>2</v>
          </cell>
        </row>
        <row r="391">
          <cell r="C391" t="str">
            <v>QLDC403</v>
          </cell>
          <cell r="D391" t="str">
            <v>Toång ñaøi ñieän thoïai Panasonic+phaàn meàm</v>
          </cell>
          <cell r="E391" t="str">
            <v>(Telephone switch board)</v>
          </cell>
          <cell r="F391">
            <v>40050000</v>
          </cell>
          <cell r="G391">
            <v>3</v>
          </cell>
        </row>
        <row r="392">
          <cell r="C392" t="str">
            <v>QLDC404</v>
          </cell>
          <cell r="D392" t="str">
            <v>Container 40"</v>
          </cell>
          <cell r="E392" t="str">
            <v>(Container)</v>
          </cell>
          <cell r="F392">
            <v>72000000</v>
          </cell>
          <cell r="G392">
            <v>3</v>
          </cell>
        </row>
        <row r="393">
          <cell r="C393" t="str">
            <v>QLDC405</v>
          </cell>
          <cell r="D393" t="str">
            <v>Container 40'</v>
          </cell>
          <cell r="E393" t="str">
            <v>(Container)</v>
          </cell>
          <cell r="F393">
            <v>70000000</v>
          </cell>
          <cell r="G393">
            <v>3</v>
          </cell>
        </row>
        <row r="394">
          <cell r="C394" t="str">
            <v>QLDC406</v>
          </cell>
          <cell r="D394" t="str">
            <v>Tivi Sony LCD-Plasma KLV-32EX</v>
          </cell>
          <cell r="E394" t="e">
            <v>#N/A</v>
          </cell>
          <cell r="F394">
            <v>10000000</v>
          </cell>
          <cell r="G394">
            <v>2</v>
          </cell>
        </row>
        <row r="395">
          <cell r="C395" t="str">
            <v>QLDC407</v>
          </cell>
          <cell r="D395" t="str">
            <v>Tivi Sony LCD-Plasma KLV-32EX</v>
          </cell>
          <cell r="E395" t="e">
            <v>#N/A</v>
          </cell>
          <cell r="F395">
            <v>10000000</v>
          </cell>
          <cell r="G395">
            <v>2</v>
          </cell>
        </row>
        <row r="396">
          <cell r="C396" t="str">
            <v>QLDC408</v>
          </cell>
          <cell r="D396" t="str">
            <v>Maùy in intermec PM4I, 203DPI</v>
          </cell>
          <cell r="E396" t="str">
            <v>(Printer)</v>
          </cell>
          <cell r="F396">
            <v>31200000</v>
          </cell>
          <cell r="G396">
            <v>2</v>
          </cell>
        </row>
        <row r="397">
          <cell r="C397" t="str">
            <v>QLDC409</v>
          </cell>
          <cell r="D397" t="str">
            <v>Maùy in intermec PM4I, 203DPI</v>
          </cell>
          <cell r="E397" t="str">
            <v>(Printer)</v>
          </cell>
          <cell r="F397">
            <v>31200000</v>
          </cell>
          <cell r="G397">
            <v>2</v>
          </cell>
        </row>
        <row r="398">
          <cell r="C398" t="str">
            <v>QLDC410</v>
          </cell>
          <cell r="D398" t="str">
            <v>Maùy vi tính xaùch tay HP Elite 2540p</v>
          </cell>
          <cell r="E398" t="e">
            <v>#N/A</v>
          </cell>
          <cell r="F398">
            <v>29250000</v>
          </cell>
          <cell r="G398">
            <v>2</v>
          </cell>
        </row>
        <row r="399">
          <cell r="C399" t="str">
            <v>QLDC411</v>
          </cell>
          <cell r="D399" t="str">
            <v>Thieát bò maïng Sisco 1841</v>
          </cell>
          <cell r="E399" t="str">
            <v>(Network equipment)</v>
          </cell>
          <cell r="F399">
            <v>55712000</v>
          </cell>
          <cell r="G399">
            <v>2</v>
          </cell>
        </row>
        <row r="400">
          <cell r="C400" t="str">
            <v>QLDC412</v>
          </cell>
          <cell r="D400" t="str">
            <v>Container cuõ 40HC</v>
          </cell>
          <cell r="E400" t="str">
            <v>(Container)</v>
          </cell>
          <cell r="F400">
            <v>63000000</v>
          </cell>
          <cell r="G400">
            <v>3</v>
          </cell>
        </row>
        <row r="401">
          <cell r="C401" t="str">
            <v>QLDC413</v>
          </cell>
          <cell r="D401" t="str">
            <v>Container cuõ 40HC</v>
          </cell>
          <cell r="E401" t="str">
            <v>(Container)</v>
          </cell>
          <cell r="F401">
            <v>63000000</v>
          </cell>
          <cell r="G401">
            <v>3</v>
          </cell>
        </row>
        <row r="402">
          <cell r="C402" t="str">
            <v>QLDC414</v>
          </cell>
          <cell r="D402" t="str">
            <v>Container cuõ 40HC</v>
          </cell>
          <cell r="E402" t="str">
            <v>(Container)</v>
          </cell>
          <cell r="F402">
            <v>63000000</v>
          </cell>
          <cell r="G402">
            <v>3</v>
          </cell>
        </row>
        <row r="403">
          <cell r="C403" t="str">
            <v>QLDC415</v>
          </cell>
          <cell r="D403" t="str">
            <v>Heä thoáng Camera Weatherproof EZM35-P8</v>
          </cell>
          <cell r="E403" t="str">
            <v>(Camera system)</v>
          </cell>
          <cell r="F403">
            <v>225280000</v>
          </cell>
          <cell r="G403">
            <v>2</v>
          </cell>
        </row>
        <row r="404">
          <cell r="C404" t="str">
            <v>QLDC416</v>
          </cell>
          <cell r="D404" t="str">
            <v>Cửa từ, bộ điều khiển VTTECH, đầu đọc thẻ HID</v>
          </cell>
          <cell r="E404" t="e">
            <v>#N/A</v>
          </cell>
          <cell r="F404">
            <v>23908860</v>
          </cell>
          <cell r="G404">
            <v>2</v>
          </cell>
        </row>
        <row r="405">
          <cell r="C405" t="str">
            <v>QLDC417</v>
          </cell>
          <cell r="D405" t="str">
            <v>Cửa từ, bộ điều khiển VTTECH, đầu đọc thẻ HID</v>
          </cell>
          <cell r="E405" t="e">
            <v>#N/A</v>
          </cell>
          <cell r="F405">
            <v>23908860</v>
          </cell>
          <cell r="G405">
            <v>2</v>
          </cell>
        </row>
        <row r="406">
          <cell r="C406" t="str">
            <v>QLDC418</v>
          </cell>
          <cell r="D406" t="str">
            <v>Cửa từ, bộ điều khiển VTTECH, đầu đọc thẻ HID</v>
          </cell>
          <cell r="E406" t="e">
            <v>#N/A</v>
          </cell>
          <cell r="F406">
            <v>23908860</v>
          </cell>
          <cell r="G406">
            <v>2</v>
          </cell>
        </row>
        <row r="407">
          <cell r="C407" t="str">
            <v>QLDC419</v>
          </cell>
          <cell r="D407" t="str">
            <v>Cửa từ, bộ điều khiển VTTECH, đầu đọc thẻ HID</v>
          </cell>
          <cell r="E407" t="e">
            <v>#N/A</v>
          </cell>
          <cell r="F407">
            <v>23908860</v>
          </cell>
          <cell r="G407">
            <v>2</v>
          </cell>
        </row>
        <row r="408">
          <cell r="C408" t="str">
            <v>QLDC420</v>
          </cell>
          <cell r="D408" t="str">
            <v>Cửa từ, bộ điều khiển VTTECH, đầu đọc thẻ HID</v>
          </cell>
          <cell r="E408" t="e">
            <v>#N/A</v>
          </cell>
          <cell r="F408">
            <v>23908862</v>
          </cell>
          <cell r="G408">
            <v>2</v>
          </cell>
        </row>
        <row r="409">
          <cell r="C409" t="str">
            <v>QLDC421</v>
          </cell>
          <cell r="D409" t="str">
            <v>Maùy queùt maõ vaïch-ñeá saïc</v>
          </cell>
          <cell r="E409" t="str">
            <v>(machine code sweep)</v>
          </cell>
          <cell r="F409">
            <v>46367250</v>
          </cell>
          <cell r="G409">
            <v>2</v>
          </cell>
        </row>
        <row r="410">
          <cell r="C410" t="str">
            <v>QLDC422</v>
          </cell>
          <cell r="D410" t="str">
            <v>Maùy queùt maõ vaïch-ñeá saïc</v>
          </cell>
          <cell r="E410" t="str">
            <v>(machine code sweep)</v>
          </cell>
          <cell r="F410">
            <v>46367250</v>
          </cell>
          <cell r="G410">
            <v>2</v>
          </cell>
        </row>
        <row r="411">
          <cell r="C411" t="str">
            <v>QLDC423</v>
          </cell>
          <cell r="D411" t="str">
            <v>Maùy queùt maõ vaïch-ñeá saïc</v>
          </cell>
          <cell r="E411" t="str">
            <v>(machine code sweep)</v>
          </cell>
          <cell r="F411">
            <v>46367250</v>
          </cell>
          <cell r="G411">
            <v>2</v>
          </cell>
        </row>
        <row r="412">
          <cell r="C412" t="str">
            <v>QLDC424</v>
          </cell>
          <cell r="D412" t="str">
            <v>Maùy queùt maõ vaïch-ñeá saïc</v>
          </cell>
          <cell r="E412" t="str">
            <v>(machine code sweep)</v>
          </cell>
          <cell r="F412">
            <v>46367250</v>
          </cell>
          <cell r="G412">
            <v>2</v>
          </cell>
        </row>
        <row r="413">
          <cell r="C413" t="str">
            <v>QLDC425</v>
          </cell>
          <cell r="D413" t="str">
            <v>Maùy queùt maõ vaïch-ñeá saïc</v>
          </cell>
          <cell r="E413" t="str">
            <v>(machine code sweep)</v>
          </cell>
          <cell r="F413">
            <v>46367252</v>
          </cell>
          <cell r="G413">
            <v>2</v>
          </cell>
        </row>
        <row r="414">
          <cell r="C414" t="str">
            <v>QLDC426</v>
          </cell>
          <cell r="D414" t="str">
            <v>Thieát bò maïng noäi boä AP5131</v>
          </cell>
          <cell r="E414" t="str">
            <v>(internal network equipment)</v>
          </cell>
          <cell r="F414">
            <v>504209044</v>
          </cell>
          <cell r="G414">
            <v>2</v>
          </cell>
        </row>
        <row r="415">
          <cell r="C415" t="str">
            <v>QLDC426A</v>
          </cell>
          <cell r="D415" t="str">
            <v>Xe naâng tay "OPK" Nhaät-model: CP25L-122</v>
          </cell>
          <cell r="E415" t="e">
            <v>#N/A</v>
          </cell>
          <cell r="F415">
            <v>13800000</v>
          </cell>
          <cell r="G415">
            <v>3</v>
          </cell>
        </row>
        <row r="416">
          <cell r="C416" t="str">
            <v>QLDC426B</v>
          </cell>
          <cell r="D416" t="str">
            <v>Xe naâng tay "OPK" Nhaät-model: CP25L-122</v>
          </cell>
          <cell r="E416" t="e">
            <v>#N/A</v>
          </cell>
          <cell r="F416">
            <v>13800000</v>
          </cell>
          <cell r="G416">
            <v>3</v>
          </cell>
        </row>
        <row r="417">
          <cell r="C417" t="str">
            <v>QLDC427</v>
          </cell>
          <cell r="D417" t="str">
            <v>Maùy Photocopy IR2525 Canon</v>
          </cell>
          <cell r="E417" t="str">
            <v>(Photocopy machine)</v>
          </cell>
          <cell r="F417">
            <v>71077000</v>
          </cell>
          <cell r="G417">
            <v>3</v>
          </cell>
        </row>
        <row r="418">
          <cell r="C418" t="str">
            <v>QLDC428</v>
          </cell>
          <cell r="D418" t="str">
            <v>Con ñoäi vai Masada MHC 15RS</v>
          </cell>
          <cell r="E418" t="e">
            <v>#N/A</v>
          </cell>
          <cell r="F418">
            <v>19940000</v>
          </cell>
          <cell r="G418">
            <v>3</v>
          </cell>
        </row>
        <row r="419">
          <cell r="C419" t="str">
            <v>QLDC429</v>
          </cell>
          <cell r="D419" t="str">
            <v>Con ñoäi vai Masada MHC 15RS</v>
          </cell>
          <cell r="E419" t="e">
            <v>#N/A</v>
          </cell>
          <cell r="F419">
            <v>19940000</v>
          </cell>
          <cell r="G419">
            <v>3</v>
          </cell>
        </row>
        <row r="420">
          <cell r="C420" t="str">
            <v>QLDC430</v>
          </cell>
          <cell r="D420" t="str">
            <v>Con ñoäi chai ben daây ESR</v>
          </cell>
          <cell r="E420" t="e">
            <v>#N/A</v>
          </cell>
          <cell r="F420">
            <v>12700000</v>
          </cell>
          <cell r="G420">
            <v>3</v>
          </cell>
        </row>
        <row r="421">
          <cell r="C421" t="str">
            <v>QLDC431</v>
          </cell>
          <cell r="D421" t="str">
            <v>Heä thoáng keä kho An Thaïnh</v>
          </cell>
          <cell r="E421" t="str">
            <v>(shelf system)</v>
          </cell>
          <cell r="F421">
            <v>3192635418</v>
          </cell>
          <cell r="G421">
            <v>10</v>
          </cell>
        </row>
        <row r="422">
          <cell r="C422" t="str">
            <v>QLDC432</v>
          </cell>
          <cell r="D422" t="str">
            <v>Boä baøn gheá Sofa Landcaster (50% da) -68950113</v>
          </cell>
          <cell r="E422" t="str">
            <v>(sofa)</v>
          </cell>
          <cell r="F422">
            <v>35520000</v>
          </cell>
          <cell r="G422">
            <v>3</v>
          </cell>
        </row>
        <row r="423">
          <cell r="C423" t="str">
            <v>QLDC433</v>
          </cell>
          <cell r="D423" t="str">
            <v>Maùy photocopy FUJI XEROX III3007</v>
          </cell>
          <cell r="E423" t="str">
            <v>(Photocopy machine)</v>
          </cell>
          <cell r="F423">
            <v>88223182</v>
          </cell>
          <cell r="G423">
            <v>3</v>
          </cell>
        </row>
        <row r="424">
          <cell r="C424" t="str">
            <v>QLDC434</v>
          </cell>
          <cell r="D424" t="str">
            <v>Maùy photocopy FUJI XEROX III3007</v>
          </cell>
          <cell r="E424" t="str">
            <v>(Photocopy machine)</v>
          </cell>
          <cell r="F424">
            <v>88223182</v>
          </cell>
          <cell r="G424">
            <v>3</v>
          </cell>
        </row>
        <row r="425">
          <cell r="C425" t="str">
            <v>QLDC435</v>
          </cell>
          <cell r="D425" t="str">
            <v>Heä thoáng caáp nöôùc chöõa chaùy</v>
          </cell>
          <cell r="E425" t="str">
            <v>(plumbing system)</v>
          </cell>
          <cell r="F425">
            <v>192000000</v>
          </cell>
          <cell r="G425">
            <v>5</v>
          </cell>
        </row>
        <row r="426">
          <cell r="C426" t="str">
            <v>QLDC436</v>
          </cell>
          <cell r="D426" t="str">
            <v>Container 40"</v>
          </cell>
          <cell r="E426" t="str">
            <v>container 40'</v>
          </cell>
          <cell r="F426">
            <v>70000000</v>
          </cell>
          <cell r="G426">
            <v>3</v>
          </cell>
        </row>
        <row r="427">
          <cell r="C427" t="str">
            <v>QLDC437</v>
          </cell>
          <cell r="D427" t="str">
            <v>Con ñoäi nhoâm Daiki 10.000kg</v>
          </cell>
          <cell r="E427" t="e">
            <v>#N/A</v>
          </cell>
          <cell r="F427">
            <v>26900000</v>
          </cell>
          <cell r="G427">
            <v>3</v>
          </cell>
        </row>
        <row r="428">
          <cell r="C428" t="str">
            <v>QLDC438</v>
          </cell>
          <cell r="D428" t="str">
            <v>Con ñoäi nhoâm Daiki 10.000kg</v>
          </cell>
          <cell r="E428" t="e">
            <v>#N/A</v>
          </cell>
          <cell r="F428">
            <v>26900000</v>
          </cell>
          <cell r="G428">
            <v>3</v>
          </cell>
        </row>
        <row r="429">
          <cell r="C429" t="str">
            <v>QLDC439</v>
          </cell>
          <cell r="D429" t="str">
            <v>Con ñoäi nhoâm Daiki 10.000kg</v>
          </cell>
          <cell r="E429" t="e">
            <v>#N/A</v>
          </cell>
          <cell r="F429">
            <v>26900000</v>
          </cell>
          <cell r="G429">
            <v>3</v>
          </cell>
        </row>
        <row r="430">
          <cell r="C430" t="str">
            <v>QLDC440</v>
          </cell>
          <cell r="D430" t="str">
            <v>Con ñoäi nhoâm Daiki 10.000kg</v>
          </cell>
          <cell r="E430" t="e">
            <v>#N/A</v>
          </cell>
          <cell r="F430">
            <v>26900000</v>
          </cell>
          <cell r="G430">
            <v>3</v>
          </cell>
        </row>
        <row r="431">
          <cell r="C431" t="str">
            <v>QLDC441</v>
          </cell>
          <cell r="D431" t="str">
            <v>Container cuõ 40"</v>
          </cell>
          <cell r="E431" t="str">
            <v>container 40'</v>
          </cell>
          <cell r="F431">
            <v>70000000</v>
          </cell>
          <cell r="G431">
            <v>3</v>
          </cell>
        </row>
        <row r="432">
          <cell r="C432" t="str">
            <v>QLDC442</v>
          </cell>
          <cell r="D432" t="str">
            <v>Container cuõ 40"</v>
          </cell>
          <cell r="E432" t="str">
            <v>container 40'</v>
          </cell>
          <cell r="F432">
            <v>70000000</v>
          </cell>
          <cell r="G432">
            <v>3</v>
          </cell>
        </row>
        <row r="433">
          <cell r="C433" t="str">
            <v>QLDC443</v>
          </cell>
          <cell r="D433" t="str">
            <v>Container cuõ 40"</v>
          </cell>
          <cell r="E433" t="str">
            <v>container 40'</v>
          </cell>
          <cell r="F433">
            <v>70000000</v>
          </cell>
          <cell r="G433">
            <v>3</v>
          </cell>
        </row>
        <row r="434">
          <cell r="C434" t="str">
            <v>QLDC444</v>
          </cell>
          <cell r="D434" t="str">
            <v>Container cuõ 40"</v>
          </cell>
          <cell r="E434" t="str">
            <v>container 40'</v>
          </cell>
          <cell r="F434">
            <v>70000000</v>
          </cell>
          <cell r="G434">
            <v>3</v>
          </cell>
        </row>
        <row r="435">
          <cell r="C435" t="str">
            <v>QLDC445</v>
          </cell>
          <cell r="D435" t="str">
            <v>Maùy phaùt ñieän Elemax SH6500E</v>
          </cell>
          <cell r="E435" t="str">
            <v>(Electric generator )</v>
          </cell>
          <cell r="F435">
            <v>47427271</v>
          </cell>
          <cell r="G435">
            <v>4</v>
          </cell>
        </row>
        <row r="436">
          <cell r="C436" t="str">
            <v>QLDC446</v>
          </cell>
          <cell r="D436" t="str">
            <v>Maùy phaùt ñieän HK7500SE (bình &amp; baùnh xe)</v>
          </cell>
          <cell r="E436" t="e">
            <v>#N/A</v>
          </cell>
          <cell r="F436">
            <v>23636364</v>
          </cell>
          <cell r="G436">
            <v>4</v>
          </cell>
        </row>
        <row r="437">
          <cell r="C437" t="str">
            <v>QLDC447</v>
          </cell>
          <cell r="D437" t="str">
            <v>Maùy phaùt ñieän HK7500SE (bình &amp; baùnh xe)</v>
          </cell>
          <cell r="E437" t="e">
            <v>#N/A</v>
          </cell>
          <cell r="F437">
            <v>23636364</v>
          </cell>
          <cell r="G437">
            <v>4</v>
          </cell>
        </row>
        <row r="438">
          <cell r="C438" t="str">
            <v>QLDC448</v>
          </cell>
          <cell r="D438" t="str">
            <v>Heä thoáng Camera Quan saùt baõi xe cont.</v>
          </cell>
          <cell r="E438" t="str">
            <v>(Camera System)</v>
          </cell>
          <cell r="F438">
            <v>191330000</v>
          </cell>
          <cell r="G438">
            <v>2</v>
          </cell>
        </row>
        <row r="439">
          <cell r="C439" t="str">
            <v>QLDC449</v>
          </cell>
          <cell r="D439" t="str">
            <v>Container 40 HC (Cao-cuõ)</v>
          </cell>
          <cell r="E439" t="str">
            <v>container 40'</v>
          </cell>
          <cell r="F439">
            <v>72000000</v>
          </cell>
          <cell r="G439">
            <v>3</v>
          </cell>
        </row>
        <row r="440">
          <cell r="C440" t="str">
            <v>QLDC450</v>
          </cell>
          <cell r="D440" t="str">
            <v>Container 40 HC (Cao-cuõ)</v>
          </cell>
          <cell r="E440" t="str">
            <v>container 40'</v>
          </cell>
          <cell r="F440">
            <v>72000000</v>
          </cell>
          <cell r="G440">
            <v>3</v>
          </cell>
        </row>
        <row r="441">
          <cell r="C441" t="str">
            <v>QLDC451</v>
          </cell>
          <cell r="D441" t="str">
            <v>Heä thoáng keä kho HP</v>
          </cell>
          <cell r="E441" t="str">
            <v>(Shelf system)</v>
          </cell>
          <cell r="F441">
            <v>422925628</v>
          </cell>
          <cell r="G441">
            <v>10</v>
          </cell>
        </row>
        <row r="442">
          <cell r="C442" t="str">
            <v>QLDC452</v>
          </cell>
          <cell r="D442" t="str">
            <v>Maùy laïnh Daikin ftks 35 1,5hp</v>
          </cell>
          <cell r="E442" t="e">
            <v>#N/A</v>
          </cell>
          <cell r="F442">
            <v>10090909</v>
          </cell>
          <cell r="G442">
            <v>3</v>
          </cell>
        </row>
        <row r="443">
          <cell r="C443" t="str">
            <v>QLDC453</v>
          </cell>
          <cell r="D443" t="str">
            <v>Maùy laïnh Daikin ftks 35 1,5hp</v>
          </cell>
          <cell r="E443" t="e">
            <v>#N/A</v>
          </cell>
          <cell r="F443">
            <v>10090909</v>
          </cell>
          <cell r="G443">
            <v>3</v>
          </cell>
        </row>
        <row r="444">
          <cell r="C444" t="str">
            <v>QLDC454</v>
          </cell>
          <cell r="D444" t="str">
            <v>Maùy laïnh Daikin ftks 35 1,5hp</v>
          </cell>
          <cell r="E444" t="e">
            <v>#N/A</v>
          </cell>
          <cell r="F444">
            <v>10090909</v>
          </cell>
          <cell r="G444">
            <v>3</v>
          </cell>
        </row>
        <row r="445">
          <cell r="C445" t="str">
            <v>QLDC455</v>
          </cell>
          <cell r="D445" t="str">
            <v>Maùy laïnh Daikin ftks 35 1,5hp</v>
          </cell>
          <cell r="E445" t="e">
            <v>#N/A</v>
          </cell>
          <cell r="F445">
            <v>10090909</v>
          </cell>
          <cell r="G445">
            <v>3</v>
          </cell>
        </row>
        <row r="446">
          <cell r="C446" t="str">
            <v>QLDC456</v>
          </cell>
          <cell r="D446" t="str">
            <v>Heä thoáng Camera Quan saùt</v>
          </cell>
          <cell r="E446" t="str">
            <v>(Camera systems)</v>
          </cell>
          <cell r="F446">
            <v>328950450</v>
          </cell>
          <cell r="G446">
            <v>2</v>
          </cell>
        </row>
        <row r="447">
          <cell r="C447" t="str">
            <v>QLDC457</v>
          </cell>
          <cell r="D447" t="str">
            <v>Oån aùp Lioa 30KVA 3 Pha</v>
          </cell>
          <cell r="E447" t="str">
            <v>(Automatic Voltage stabilize)</v>
          </cell>
          <cell r="F447">
            <v>32500000</v>
          </cell>
          <cell r="G447">
            <v>2</v>
          </cell>
        </row>
        <row r="448">
          <cell r="C448" t="str">
            <v>QLDC458</v>
          </cell>
          <cell r="D448" t="str">
            <v>Heä thoáng Camera Quan saùt, baùo ñoäng</v>
          </cell>
          <cell r="E448" t="str">
            <v>(camera system)</v>
          </cell>
          <cell r="F448">
            <v>149294836</v>
          </cell>
          <cell r="G448">
            <v>2</v>
          </cell>
        </row>
        <row r="449">
          <cell r="C449" t="str">
            <v>QLDC459</v>
          </cell>
          <cell r="D449" t="str">
            <v>Maùy vi tính Cigabyte G41, Samsung LCD 21,5"</v>
          </cell>
          <cell r="E449" t="e">
            <v>#N/A</v>
          </cell>
          <cell r="F449">
            <v>14411818</v>
          </cell>
          <cell r="G449">
            <v>2</v>
          </cell>
        </row>
        <row r="450">
          <cell r="C450" t="str">
            <v>QLDC460</v>
          </cell>
          <cell r="D450" t="str">
            <v>Laptop Toshiba A605-P210</v>
          </cell>
          <cell r="E450" t="e">
            <v>#N/A</v>
          </cell>
          <cell r="F450">
            <v>14454546</v>
          </cell>
          <cell r="G450">
            <v>2</v>
          </cell>
        </row>
        <row r="451">
          <cell r="C451" t="str">
            <v>QLDC461</v>
          </cell>
          <cell r="D451" t="str">
            <v>Heä thoáng Camera quan saùt</v>
          </cell>
          <cell r="E451" t="str">
            <v>(Camera system)</v>
          </cell>
          <cell r="F451">
            <v>130550000</v>
          </cell>
          <cell r="G451">
            <v>2</v>
          </cell>
        </row>
        <row r="452">
          <cell r="C452" t="str">
            <v>QLDC462</v>
          </cell>
          <cell r="D452" t="str">
            <v>Heä thoáng baùo chaùy</v>
          </cell>
          <cell r="E452" t="str">
            <v>(Fire alarm system)</v>
          </cell>
          <cell r="F452">
            <v>55091654</v>
          </cell>
          <cell r="G452">
            <v>2</v>
          </cell>
        </row>
        <row r="453">
          <cell r="C453" t="str">
            <v>QLDC463</v>
          </cell>
          <cell r="D453" t="str">
            <v>Thieát bò maïng kho HP</v>
          </cell>
          <cell r="E453" t="str">
            <v>(net world)</v>
          </cell>
          <cell r="F453">
            <v>39078200</v>
          </cell>
          <cell r="G453">
            <v>2</v>
          </cell>
        </row>
        <row r="454">
          <cell r="C454" t="str">
            <v>QLDC464</v>
          </cell>
          <cell r="D454" t="str">
            <v>Container 40 HC (Cao-cuõ)</v>
          </cell>
          <cell r="E454" t="str">
            <v>container 40'</v>
          </cell>
          <cell r="F454">
            <v>72000000</v>
          </cell>
          <cell r="G454">
            <v>3</v>
          </cell>
        </row>
        <row r="455">
          <cell r="C455" t="str">
            <v>QLDC465</v>
          </cell>
          <cell r="D455" t="str">
            <v>Container 40 HC (Cao-cuõ)</v>
          </cell>
          <cell r="E455" t="str">
            <v>container 40'</v>
          </cell>
          <cell r="F455">
            <v>72000000</v>
          </cell>
          <cell r="G455">
            <v>3</v>
          </cell>
        </row>
        <row r="456">
          <cell r="C456" t="str">
            <v>QLDC466</v>
          </cell>
          <cell r="D456" t="str">
            <v>Container 40 HC (Cao-cuõ)</v>
          </cell>
          <cell r="E456" t="str">
            <v>container 40'</v>
          </cell>
          <cell r="F456">
            <v>72000000</v>
          </cell>
          <cell r="G456">
            <v>3</v>
          </cell>
        </row>
        <row r="457">
          <cell r="C457" t="str">
            <v>QLDC467</v>
          </cell>
          <cell r="D457" t="str">
            <v>Ñieàu hoøa Daikin 18.000BTU</v>
          </cell>
          <cell r="E457" t="str">
            <v>(air conditioner)</v>
          </cell>
          <cell r="F457">
            <v>40110000</v>
          </cell>
          <cell r="G457">
            <v>3</v>
          </cell>
        </row>
        <row r="458">
          <cell r="C458" t="str">
            <v>QLDC468</v>
          </cell>
          <cell r="D458" t="str">
            <v>Maùy Photocopy IR2530 Canon</v>
          </cell>
          <cell r="E458" t="str">
            <v>(Copy machine)</v>
          </cell>
          <cell r="F458">
            <v>97880000</v>
          </cell>
          <cell r="G458">
            <v>3</v>
          </cell>
        </row>
        <row r="459">
          <cell r="C459" t="str">
            <v>QLDC469</v>
          </cell>
          <cell r="D459" t="str">
            <v>May chuû HP DL 380G7.Mo 17", oå löu</v>
          </cell>
          <cell r="E459" t="str">
            <v>(HP Server)</v>
          </cell>
          <cell r="F459">
            <v>133128000</v>
          </cell>
          <cell r="G459">
            <v>2</v>
          </cell>
        </row>
        <row r="460">
          <cell r="C460" t="str">
            <v>QLDC470</v>
          </cell>
          <cell r="D460" t="str">
            <v>Maùy vi tính HP Pro 4430s Intel..</v>
          </cell>
          <cell r="E460" t="e">
            <v>#N/A</v>
          </cell>
          <cell r="F460">
            <v>13519200</v>
          </cell>
          <cell r="G460">
            <v>2</v>
          </cell>
        </row>
        <row r="461">
          <cell r="C461" t="str">
            <v>QLDC471</v>
          </cell>
          <cell r="D461" t="str">
            <v>Maùy vi tính HP Pro 4430s Intel..</v>
          </cell>
          <cell r="E461" t="e">
            <v>#N/A</v>
          </cell>
          <cell r="F461">
            <v>13519200</v>
          </cell>
          <cell r="G461">
            <v>2</v>
          </cell>
        </row>
        <row r="462">
          <cell r="C462" t="str">
            <v>QLDC472</v>
          </cell>
          <cell r="D462" t="str">
            <v>Maùy vi tính HP Pro 4430s Intel..</v>
          </cell>
          <cell r="E462" t="e">
            <v>#N/A</v>
          </cell>
          <cell r="F462">
            <v>13519200</v>
          </cell>
          <cell r="G462">
            <v>2</v>
          </cell>
        </row>
        <row r="463">
          <cell r="C463" t="str">
            <v>QLDC473</v>
          </cell>
          <cell r="D463" t="str">
            <v>Maùy vi tính HP Pro 4430s Intel..</v>
          </cell>
          <cell r="E463" t="e">
            <v>#N/A</v>
          </cell>
          <cell r="F463">
            <v>13519200</v>
          </cell>
          <cell r="G463">
            <v>2</v>
          </cell>
        </row>
        <row r="464">
          <cell r="C464" t="str">
            <v>QLDC474</v>
          </cell>
          <cell r="D464" t="str">
            <v>Maùy vi tính HP Pro 4430s Intel..</v>
          </cell>
          <cell r="E464" t="e">
            <v>#N/A</v>
          </cell>
          <cell r="F464">
            <v>13519200</v>
          </cell>
          <cell r="G464">
            <v>2</v>
          </cell>
        </row>
        <row r="465">
          <cell r="C465" t="str">
            <v>QLDC475</v>
          </cell>
          <cell r="D465" t="str">
            <v>Maùy vi tính HP Pro 4430s Intel..</v>
          </cell>
          <cell r="E465" t="e">
            <v>#N/A</v>
          </cell>
          <cell r="F465">
            <v>13519200</v>
          </cell>
          <cell r="G465">
            <v>2</v>
          </cell>
        </row>
        <row r="466">
          <cell r="C466" t="str">
            <v>QLDC476</v>
          </cell>
          <cell r="D466" t="str">
            <v>Maùy vi tính HP Pro 4430s Intel..</v>
          </cell>
          <cell r="E466" t="e">
            <v>#N/A</v>
          </cell>
          <cell r="F466">
            <v>13519200</v>
          </cell>
          <cell r="G466">
            <v>2</v>
          </cell>
        </row>
        <row r="467">
          <cell r="C467" t="str">
            <v>QLDC477</v>
          </cell>
          <cell r="D467" t="str">
            <v>Maùy in HP LJ P4015N</v>
          </cell>
          <cell r="E467" t="str">
            <v>(Printer)</v>
          </cell>
          <cell r="F467">
            <v>34056000</v>
          </cell>
          <cell r="G467">
            <v>2</v>
          </cell>
        </row>
        <row r="468">
          <cell r="C468" t="str">
            <v>QLDC478</v>
          </cell>
          <cell r="D468" t="str">
            <v>Maùy in HP LJ P4015N</v>
          </cell>
          <cell r="E468" t="str">
            <v>(Printer)</v>
          </cell>
          <cell r="F468">
            <v>34056000</v>
          </cell>
          <cell r="G468">
            <v>2</v>
          </cell>
        </row>
        <row r="469">
          <cell r="C469" t="str">
            <v>QLDC479</v>
          </cell>
          <cell r="D469" t="str">
            <v>Maùy in HP LJ P4015N</v>
          </cell>
          <cell r="E469" t="str">
            <v>(Printer)</v>
          </cell>
          <cell r="F469">
            <v>34056000</v>
          </cell>
          <cell r="G469">
            <v>2</v>
          </cell>
        </row>
        <row r="470">
          <cell r="C470" t="str">
            <v>QLDC480</v>
          </cell>
          <cell r="D470" t="str">
            <v>Maùy in HP LJ P4015N</v>
          </cell>
          <cell r="E470" t="str">
            <v>(Printer)</v>
          </cell>
          <cell r="F470">
            <v>34056000</v>
          </cell>
          <cell r="G470">
            <v>2</v>
          </cell>
        </row>
        <row r="471">
          <cell r="C471" t="str">
            <v>QLDC481</v>
          </cell>
          <cell r="D471" t="str">
            <v>Maùy in HP LJ P4015N</v>
          </cell>
          <cell r="E471" t="str">
            <v>(Printer)</v>
          </cell>
          <cell r="F471">
            <v>34056000</v>
          </cell>
          <cell r="G471">
            <v>2</v>
          </cell>
        </row>
        <row r="472">
          <cell r="C472" t="str">
            <v>QLDC482</v>
          </cell>
          <cell r="D472" t="str">
            <v>Maùy in Epson LQ 2190</v>
          </cell>
          <cell r="E472" t="e">
            <v>#N/A</v>
          </cell>
          <cell r="F472">
            <v>14344800</v>
          </cell>
          <cell r="G472">
            <v>2</v>
          </cell>
        </row>
        <row r="473">
          <cell r="C473" t="str">
            <v>QLDC483</v>
          </cell>
          <cell r="D473" t="str">
            <v>Maùy tính HP Compaq 8100Elite-Mo 19"lcd</v>
          </cell>
          <cell r="E473" t="e">
            <v>#N/A</v>
          </cell>
          <cell r="F473">
            <v>18652050</v>
          </cell>
          <cell r="G473">
            <v>2</v>
          </cell>
        </row>
        <row r="474">
          <cell r="C474" t="str">
            <v>QLDC484</v>
          </cell>
          <cell r="D474" t="str">
            <v xml:space="preserve">Maùy in maõ vaïch Intermec PM4i, </v>
          </cell>
          <cell r="E474" t="str">
            <v>(intermec printer)</v>
          </cell>
          <cell r="F474">
            <v>33008000</v>
          </cell>
          <cell r="G474">
            <v>2</v>
          </cell>
        </row>
        <row r="475">
          <cell r="C475" t="str">
            <v>QLDC485</v>
          </cell>
          <cell r="D475" t="str">
            <v xml:space="preserve">Maùy in maõ vaïch Intermec PM4i, </v>
          </cell>
          <cell r="E475" t="str">
            <v>(intermec printer)</v>
          </cell>
          <cell r="F475">
            <v>33008000</v>
          </cell>
          <cell r="G475">
            <v>2</v>
          </cell>
        </row>
        <row r="476">
          <cell r="C476" t="str">
            <v>QLDC486</v>
          </cell>
          <cell r="D476" t="str">
            <v xml:space="preserve">Maùy in maõ vaïch Intermec PM4i, </v>
          </cell>
          <cell r="E476" t="str">
            <v>(intermec printer)</v>
          </cell>
          <cell r="F476">
            <v>33008000</v>
          </cell>
          <cell r="G476">
            <v>2</v>
          </cell>
        </row>
        <row r="477">
          <cell r="C477" t="str">
            <v>QLDC487</v>
          </cell>
          <cell r="D477" t="str">
            <v xml:space="preserve">Maùy in maõ vaïch Intermec PM4i, </v>
          </cell>
          <cell r="E477" t="str">
            <v>(intermec printer)</v>
          </cell>
          <cell r="F477">
            <v>33008000</v>
          </cell>
          <cell r="G477">
            <v>2</v>
          </cell>
        </row>
        <row r="478">
          <cell r="C478" t="str">
            <v>QLDC488</v>
          </cell>
          <cell r="D478" t="str">
            <v>Maùy coï röûa saøn lieân hôïp Viper Fang 18C</v>
          </cell>
          <cell r="E478" t="str">
            <v>(cleaning floor machine)</v>
          </cell>
          <cell r="F478">
            <v>53565390</v>
          </cell>
          <cell r="G478">
            <v>2</v>
          </cell>
        </row>
        <row r="479">
          <cell r="C479" t="str">
            <v>QLDC489</v>
          </cell>
          <cell r="D479" t="str">
            <v>Maùy chaø saøn lieân hôïp CT198</v>
          </cell>
          <cell r="E479" t="str">
            <v>(cleaning floor machine)</v>
          </cell>
          <cell r="F479">
            <v>45321390</v>
          </cell>
          <cell r="G479">
            <v>2</v>
          </cell>
        </row>
        <row r="480">
          <cell r="C480" t="str">
            <v>QLDC490</v>
          </cell>
          <cell r="D480" t="str">
            <v>Heä thoáng toång ñaøi ñieän thoïai</v>
          </cell>
          <cell r="E480" t="str">
            <v>(Telephone switch board)</v>
          </cell>
          <cell r="F480">
            <v>163380000</v>
          </cell>
          <cell r="G480">
            <v>3</v>
          </cell>
        </row>
        <row r="481">
          <cell r="C481" t="str">
            <v>QLDC491</v>
          </cell>
          <cell r="D481" t="str">
            <v>Maùy queùt maõ vaïch MC9090-GFOHBGA2WR</v>
          </cell>
          <cell r="E481" t="str">
            <v>(Ethernet switch)</v>
          </cell>
          <cell r="F481">
            <v>39962242</v>
          </cell>
          <cell r="G481">
            <v>2</v>
          </cell>
        </row>
        <row r="482">
          <cell r="C482" t="str">
            <v>QLDC492</v>
          </cell>
          <cell r="D482" t="str">
            <v>Maùy queùt maõ vaïch MC9090-GFOHBGA2WR</v>
          </cell>
          <cell r="E482" t="str">
            <v>(Ethernet switch)</v>
          </cell>
          <cell r="F482">
            <v>39962242</v>
          </cell>
          <cell r="G482">
            <v>2</v>
          </cell>
        </row>
        <row r="483">
          <cell r="C483" t="str">
            <v>QLDC493</v>
          </cell>
          <cell r="D483" t="str">
            <v>Maùy queùt maõ vaïch MC9090-GFOHBGA2WR</v>
          </cell>
          <cell r="E483" t="str">
            <v>(Ethernet switch)</v>
          </cell>
          <cell r="F483">
            <v>39962242</v>
          </cell>
          <cell r="G483">
            <v>2</v>
          </cell>
        </row>
        <row r="484">
          <cell r="C484" t="str">
            <v>QLDC494</v>
          </cell>
          <cell r="D484" t="str">
            <v>Maùy queùt maõ vaïch MC9090-GFOHBGA2WR</v>
          </cell>
          <cell r="E484" t="str">
            <v>(Ethernet switch)</v>
          </cell>
          <cell r="F484">
            <v>39962242</v>
          </cell>
          <cell r="G484">
            <v>2</v>
          </cell>
        </row>
        <row r="485">
          <cell r="C485" t="str">
            <v>QLDC495</v>
          </cell>
          <cell r="D485" t="str">
            <v>Maùy queùt maõ vaïch MC9090-GFOHBGA2WR</v>
          </cell>
          <cell r="E485" t="str">
            <v>(Ethernet switch)</v>
          </cell>
          <cell r="F485">
            <v>39962242</v>
          </cell>
          <cell r="G485">
            <v>2</v>
          </cell>
        </row>
        <row r="486">
          <cell r="C486" t="str">
            <v>QLDC496</v>
          </cell>
          <cell r="D486" t="str">
            <v>Maùy queùt maõ vaïch MC9090-GFOHBGA2WR</v>
          </cell>
          <cell r="E486" t="str">
            <v>(Ethernet switch)</v>
          </cell>
          <cell r="F486">
            <v>39962242</v>
          </cell>
          <cell r="G486">
            <v>2</v>
          </cell>
        </row>
        <row r="487">
          <cell r="C487" t="str">
            <v>QLDC497</v>
          </cell>
          <cell r="D487" t="str">
            <v>Maùy queùt maõ vaïch MC9090-GJOHBEGA2WR</v>
          </cell>
          <cell r="E487" t="str">
            <v>(Ethernet switch)</v>
          </cell>
          <cell r="F487">
            <v>43061692</v>
          </cell>
          <cell r="G487">
            <v>2</v>
          </cell>
        </row>
        <row r="488">
          <cell r="C488" t="str">
            <v>QLDC498</v>
          </cell>
          <cell r="D488" t="str">
            <v>Maùy queùt maõ vaïch MC9090-GJOHBEGA2WR</v>
          </cell>
          <cell r="E488" t="str">
            <v>(Ethernet switch)</v>
          </cell>
          <cell r="F488">
            <v>43061692</v>
          </cell>
          <cell r="G488">
            <v>2</v>
          </cell>
        </row>
        <row r="489">
          <cell r="C489" t="str">
            <v>QLDC499</v>
          </cell>
          <cell r="D489" t="str">
            <v>Maùy queùt maõ vaïch MC9090-GJOHBEGA2WR</v>
          </cell>
          <cell r="E489" t="str">
            <v>(Ethernet switch)</v>
          </cell>
          <cell r="F489">
            <v>43061692</v>
          </cell>
          <cell r="G489">
            <v>2</v>
          </cell>
        </row>
        <row r="490">
          <cell r="C490" t="str">
            <v>QLDC500</v>
          </cell>
          <cell r="D490" t="str">
            <v>Maùy queùt maõ vaïch MC9090-GJOHBEGA2WR</v>
          </cell>
          <cell r="E490" t="str">
            <v>(Ethernet switch)</v>
          </cell>
          <cell r="F490">
            <v>43061692</v>
          </cell>
          <cell r="G490">
            <v>2</v>
          </cell>
        </row>
        <row r="491">
          <cell r="C491" t="str">
            <v>QLDC501</v>
          </cell>
          <cell r="D491" t="str">
            <v>Hệ thống thiết bị thu phát, lưu pin, sd máy quét</v>
          </cell>
          <cell r="E491" t="str">
            <v>(Radio &amp; Antenna system...)</v>
          </cell>
          <cell r="F491">
            <v>1155888220</v>
          </cell>
          <cell r="G491">
            <v>2</v>
          </cell>
        </row>
        <row r="492">
          <cell r="C492" t="str">
            <v>QLDC501</v>
          </cell>
          <cell r="D492" t="str">
            <v>Hệ thống thiết bị thu phát, lưu pin, sd máy quét =&gt; Tăng nguyên giá : Thiết bị thu phát sóng và chuyển mạch - Mở rộng hệ thống wifi.</v>
          </cell>
          <cell r="E492" t="str">
            <v>(Radio &amp; Antenna system...)</v>
          </cell>
          <cell r="F492">
            <v>49820000</v>
          </cell>
          <cell r="G492">
            <v>2</v>
          </cell>
        </row>
        <row r="493">
          <cell r="C493" t="str">
            <v>QLDC502</v>
          </cell>
          <cell r="D493" t="str">
            <v>Xe naâng tay OPK-Nhaät</v>
          </cell>
          <cell r="E493" t="e">
            <v>#N/A</v>
          </cell>
          <cell r="F493">
            <v>14100000</v>
          </cell>
          <cell r="G493">
            <v>3</v>
          </cell>
        </row>
        <row r="494">
          <cell r="C494" t="str">
            <v>QLDC503</v>
          </cell>
          <cell r="D494" t="str">
            <v>Xe naâng tay OPK-Nhaät</v>
          </cell>
          <cell r="E494" t="e">
            <v>#N/A</v>
          </cell>
          <cell r="F494">
            <v>14100000</v>
          </cell>
          <cell r="G494">
            <v>3</v>
          </cell>
        </row>
        <row r="495">
          <cell r="C495" t="str">
            <v>QLDC504</v>
          </cell>
          <cell r="D495" t="str">
            <v>Xe naâng tay OPK-Nhaät</v>
          </cell>
          <cell r="E495" t="e">
            <v>#N/A</v>
          </cell>
          <cell r="F495">
            <v>14100000</v>
          </cell>
          <cell r="G495">
            <v>3</v>
          </cell>
        </row>
        <row r="496">
          <cell r="C496" t="str">
            <v>QLDC505</v>
          </cell>
          <cell r="D496" t="str">
            <v>Xe naâng tay OPK-Nhaät</v>
          </cell>
          <cell r="E496" t="e">
            <v>#N/A</v>
          </cell>
          <cell r="F496">
            <v>14100000</v>
          </cell>
          <cell r="G496">
            <v>3</v>
          </cell>
        </row>
        <row r="497">
          <cell r="C497" t="str">
            <v>QLDC506</v>
          </cell>
          <cell r="D497" t="str">
            <v>Xe naâng tay OPK-Nhaät</v>
          </cell>
          <cell r="E497" t="e">
            <v>#N/A</v>
          </cell>
          <cell r="F497">
            <v>14100000</v>
          </cell>
          <cell r="G497">
            <v>3</v>
          </cell>
        </row>
        <row r="498">
          <cell r="C498" t="str">
            <v>QLDC507</v>
          </cell>
          <cell r="D498" t="str">
            <v>Xe naâng tay OPK-Nhaät</v>
          </cell>
          <cell r="E498" t="e">
            <v>#N/A</v>
          </cell>
          <cell r="F498">
            <v>14100000</v>
          </cell>
          <cell r="G498">
            <v>3</v>
          </cell>
        </row>
        <row r="499">
          <cell r="C499" t="str">
            <v>QLDC508</v>
          </cell>
          <cell r="D499" t="str">
            <v>Container 40 HC (Cao-cuõ)</v>
          </cell>
          <cell r="E499" t="str">
            <v>(Container 40"-Old)</v>
          </cell>
          <cell r="F499">
            <v>72000000</v>
          </cell>
          <cell r="G499">
            <v>3</v>
          </cell>
        </row>
        <row r="500">
          <cell r="C500" t="str">
            <v>QLDC509</v>
          </cell>
          <cell r="D500" t="str">
            <v>Container 40 HC (Cao-cuõ)</v>
          </cell>
          <cell r="E500" t="str">
            <v>(Container 40"-Old)</v>
          </cell>
          <cell r="F500">
            <v>72000000</v>
          </cell>
          <cell r="G500">
            <v>3</v>
          </cell>
        </row>
        <row r="501">
          <cell r="C501" t="str">
            <v>QLDC510</v>
          </cell>
          <cell r="D501" t="str">
            <v>Maùy tính HP Elite book 2530PC2D</v>
          </cell>
          <cell r="E501" t="e">
            <v>#N/A</v>
          </cell>
          <cell r="F501">
            <v>11172727</v>
          </cell>
          <cell r="G501">
            <v>2</v>
          </cell>
        </row>
        <row r="502">
          <cell r="C502" t="str">
            <v>QLDC511</v>
          </cell>
          <cell r="D502" t="str">
            <v>Boä gheá Sofa Aves &amp; Baøn traø kính</v>
          </cell>
          <cell r="E502" t="str">
            <v>(sofa)</v>
          </cell>
          <cell r="F502">
            <v>58952000</v>
          </cell>
          <cell r="G502">
            <v>3</v>
          </cell>
        </row>
        <row r="503">
          <cell r="C503" t="str">
            <v>QLDC512</v>
          </cell>
          <cell r="D503" t="str">
            <v>Container cao 40"</v>
          </cell>
          <cell r="E503" t="str">
            <v>(Container 40"-Old)</v>
          </cell>
          <cell r="F503">
            <v>74000000</v>
          </cell>
          <cell r="G503">
            <v>3</v>
          </cell>
        </row>
        <row r="504">
          <cell r="C504" t="str">
            <v>QLDC513</v>
          </cell>
          <cell r="D504" t="str">
            <v>Container cao 40"</v>
          </cell>
          <cell r="E504" t="str">
            <v>(Container 40"-Old)</v>
          </cell>
          <cell r="F504">
            <v>74000000</v>
          </cell>
          <cell r="G504">
            <v>3</v>
          </cell>
        </row>
        <row r="505">
          <cell r="C505" t="str">
            <v>QLDC514</v>
          </cell>
          <cell r="D505" t="str">
            <v>Container cao 40"</v>
          </cell>
          <cell r="E505" t="str">
            <v>(Container 40"-Old)</v>
          </cell>
          <cell r="F505">
            <v>74000000</v>
          </cell>
          <cell r="G505">
            <v>3</v>
          </cell>
        </row>
        <row r="506">
          <cell r="C506" t="str">
            <v>QLDC515</v>
          </cell>
          <cell r="D506" t="str">
            <v>Container cao 40"</v>
          </cell>
          <cell r="E506" t="str">
            <v>(Container 40"-Old)</v>
          </cell>
          <cell r="F506">
            <v>74000000</v>
          </cell>
          <cell r="G506">
            <v>3</v>
          </cell>
        </row>
        <row r="507">
          <cell r="C507" t="str">
            <v>QLDC516</v>
          </cell>
          <cell r="D507" t="str">
            <v>Xe naâng tay OPK-2.500Kg CP-25L-122</v>
          </cell>
          <cell r="E507" t="e">
            <v>#N/A</v>
          </cell>
          <cell r="F507">
            <v>14100000</v>
          </cell>
          <cell r="G507">
            <v>3</v>
          </cell>
        </row>
        <row r="508">
          <cell r="C508" t="str">
            <v>QLDC517</v>
          </cell>
          <cell r="D508" t="str">
            <v xml:space="preserve">Heä thoáng maïng, caùp, camera </v>
          </cell>
          <cell r="E508" t="str">
            <v>(network system)</v>
          </cell>
          <cell r="F508">
            <v>610915757</v>
          </cell>
          <cell r="G508">
            <v>2</v>
          </cell>
        </row>
        <row r="509">
          <cell r="C509" t="str">
            <v>QLDC518</v>
          </cell>
          <cell r="D509" t="str">
            <v>Maùy in theû nhöïa DCP 240+Ruy baêng</v>
          </cell>
          <cell r="E509" t="str">
            <v>(Printing Hid Card machine)</v>
          </cell>
          <cell r="F509">
            <v>45526000</v>
          </cell>
          <cell r="G509">
            <v>2</v>
          </cell>
        </row>
        <row r="510">
          <cell r="C510" t="str">
            <v>QLDC519</v>
          </cell>
          <cell r="D510" t="str">
            <v>Heä thoáng kieåm soùat kho S.Thaàn</v>
          </cell>
          <cell r="E510" t="str">
            <v>(checking system)</v>
          </cell>
          <cell r="F510">
            <v>422697600</v>
          </cell>
          <cell r="G510">
            <v>2</v>
          </cell>
        </row>
        <row r="511">
          <cell r="C511" t="str">
            <v>QLDC520</v>
          </cell>
          <cell r="D511" t="str">
            <v>Cöûa töø VTAC-301,302 &amp; Ñaàu ñoïc theû HID</v>
          </cell>
          <cell r="E511" t="str">
            <v>(Timekeeper door)</v>
          </cell>
          <cell r="F511">
            <v>105529000</v>
          </cell>
          <cell r="G511">
            <v>2</v>
          </cell>
        </row>
        <row r="512">
          <cell r="C512" t="str">
            <v>QLDC521</v>
          </cell>
          <cell r="D512" t="str">
            <v>Heä thoáng Camera kho Quang Minh</v>
          </cell>
          <cell r="E512" t="e">
            <v>#N/A</v>
          </cell>
          <cell r="F512">
            <v>23843480</v>
          </cell>
          <cell r="G512">
            <v>2</v>
          </cell>
        </row>
        <row r="513">
          <cell r="C513" t="str">
            <v>QLDC522</v>
          </cell>
          <cell r="D513" t="str">
            <v>Maùy chuû HP Prolian DL380G7</v>
          </cell>
          <cell r="E513" t="str">
            <v>(New server)</v>
          </cell>
          <cell r="F513">
            <v>157317534</v>
          </cell>
          <cell r="G513">
            <v>3</v>
          </cell>
        </row>
        <row r="514">
          <cell r="C514" t="str">
            <v>QLDC523</v>
          </cell>
          <cell r="D514" t="str">
            <v>Maùy tính xaùch tay HP 4530S</v>
          </cell>
          <cell r="E514" t="e">
            <v>#N/A</v>
          </cell>
          <cell r="F514">
            <v>10080000</v>
          </cell>
          <cell r="G514">
            <v>2</v>
          </cell>
        </row>
        <row r="515">
          <cell r="C515" t="str">
            <v>QLDC524</v>
          </cell>
          <cell r="D515" t="str">
            <v>Thieát bò maïng Sisco 1841..Kho Soùng Thaàn</v>
          </cell>
          <cell r="E515" t="str">
            <v>(Timekeeper door)</v>
          </cell>
          <cell r="F515">
            <v>388533266</v>
          </cell>
          <cell r="G515">
            <v>2</v>
          </cell>
        </row>
        <row r="516">
          <cell r="C516" t="str">
            <v>QLDC525</v>
          </cell>
          <cell r="D516" t="str">
            <v>Heä thoáng baùo ñoäng DX-I (Heä thoáng B)</v>
          </cell>
          <cell r="E516" t="str">
            <v>(Security system)</v>
          </cell>
          <cell r="F516">
            <v>83320000</v>
          </cell>
          <cell r="G516">
            <v>2</v>
          </cell>
        </row>
        <row r="517">
          <cell r="C517" t="str">
            <v>QLDC526</v>
          </cell>
          <cell r="D517" t="str">
            <v>Heä thoáng baùo ñoäng DX-I (Heä thoáng A)</v>
          </cell>
          <cell r="E517" t="str">
            <v>(Security system)</v>
          </cell>
          <cell r="F517">
            <v>31869900</v>
          </cell>
          <cell r="G517">
            <v>2</v>
          </cell>
        </row>
        <row r="518">
          <cell r="C518" t="str">
            <v>QLDC527</v>
          </cell>
          <cell r="D518" t="str">
            <v>Maùy chieáu Panasonic PT-LB 78VEA</v>
          </cell>
          <cell r="E518" t="e">
            <v>#N/A</v>
          </cell>
          <cell r="F518">
            <v>18580530</v>
          </cell>
          <cell r="G518">
            <v>2</v>
          </cell>
        </row>
        <row r="519">
          <cell r="C519" t="str">
            <v>QLDC528</v>
          </cell>
          <cell r="D519" t="str">
            <v>Heä thoáng choáng seùt kho S.Thaàn</v>
          </cell>
          <cell r="E519" t="str">
            <v>(Lightning protection systems)</v>
          </cell>
          <cell r="F519">
            <v>34636363</v>
          </cell>
          <cell r="G519">
            <v>2</v>
          </cell>
        </row>
        <row r="520">
          <cell r="C520" t="str">
            <v>QLDC529</v>
          </cell>
          <cell r="D520" t="str">
            <v>Maùy phaùt ñieän KAMA KDE-6500T3</v>
          </cell>
          <cell r="E520" t="e">
            <v>#N/A</v>
          </cell>
          <cell r="F520">
            <v>24750000</v>
          </cell>
          <cell r="G520">
            <v>2</v>
          </cell>
        </row>
        <row r="521">
          <cell r="C521" t="str">
            <v>QLDC530</v>
          </cell>
          <cell r="D521" t="str">
            <v>Boä chuyeån ñoåi tín hieäu quang</v>
          </cell>
          <cell r="E521" t="e">
            <v>#N/A</v>
          </cell>
          <cell r="F521">
            <v>12792600</v>
          </cell>
          <cell r="G521">
            <v>2</v>
          </cell>
        </row>
        <row r="522">
          <cell r="C522" t="str">
            <v>QLDC531</v>
          </cell>
          <cell r="D522" t="str">
            <v>Heä thoáng keä kho Soùng Thaàn</v>
          </cell>
          <cell r="E522" t="str">
            <v>(Sheft system)</v>
          </cell>
          <cell r="F522">
            <v>4483459390</v>
          </cell>
          <cell r="G522">
            <v>10</v>
          </cell>
        </row>
        <row r="523">
          <cell r="C523" t="str">
            <v>QLDC532</v>
          </cell>
          <cell r="D523" t="str">
            <v>Maùy tính xaùch tay HP 2350P Intel C2 SL</v>
          </cell>
          <cell r="E523" t="e">
            <v>#N/A</v>
          </cell>
          <cell r="F523">
            <v>10620000</v>
          </cell>
          <cell r="G523">
            <v>2</v>
          </cell>
        </row>
        <row r="524">
          <cell r="C524" t="str">
            <v>QLDC533</v>
          </cell>
          <cell r="D524" t="str">
            <v>Maùy tính xaùch tay HP 2350P Intel C2 SL</v>
          </cell>
          <cell r="E524" t="e">
            <v>#N/A</v>
          </cell>
          <cell r="F524">
            <v>10620000</v>
          </cell>
          <cell r="G524">
            <v>2</v>
          </cell>
        </row>
        <row r="525">
          <cell r="C525" t="str">
            <v>QLDC534</v>
          </cell>
          <cell r="D525" t="str">
            <v>Maùy tính xaùch tay HP 2350P Intel C2 SL</v>
          </cell>
          <cell r="E525" t="e">
            <v>#N/A</v>
          </cell>
          <cell r="F525">
            <v>10620000</v>
          </cell>
          <cell r="G525">
            <v>2</v>
          </cell>
        </row>
        <row r="526">
          <cell r="C526" t="str">
            <v>QLDC535</v>
          </cell>
          <cell r="D526" t="str">
            <v>Maùy tính xaùch tay HP 2350P Intel C2 SL</v>
          </cell>
          <cell r="E526" t="e">
            <v>#N/A</v>
          </cell>
          <cell r="F526">
            <v>10200000</v>
          </cell>
          <cell r="G526">
            <v>2</v>
          </cell>
        </row>
        <row r="527">
          <cell r="C527" t="str">
            <v>QLDC536</v>
          </cell>
          <cell r="D527" t="str">
            <v>Maùy tính xaùch tay HP 2350P Intel C2 SL</v>
          </cell>
          <cell r="E527" t="e">
            <v>#N/A</v>
          </cell>
          <cell r="F527">
            <v>10200000</v>
          </cell>
          <cell r="G527">
            <v>2</v>
          </cell>
        </row>
        <row r="528">
          <cell r="C528" t="str">
            <v>QLDC537</v>
          </cell>
          <cell r="D528" t="str">
            <v>Maùy tính xaùch tay HP 2350P Intel C2 SL</v>
          </cell>
          <cell r="E528" t="e">
            <v>#N/A</v>
          </cell>
          <cell r="F528">
            <v>10200000</v>
          </cell>
          <cell r="G528">
            <v>2</v>
          </cell>
        </row>
        <row r="529">
          <cell r="C529" t="str">
            <v>QLDC538</v>
          </cell>
          <cell r="D529" t="str">
            <v>Heä thoáng Camera Quan saùt kho Soùng Thaàn</v>
          </cell>
          <cell r="E529" t="str">
            <v>(Camera System)</v>
          </cell>
          <cell r="F529">
            <v>2383805118</v>
          </cell>
          <cell r="G529">
            <v>7</v>
          </cell>
        </row>
        <row r="530">
          <cell r="C530" t="str">
            <v>QLDC539</v>
          </cell>
          <cell r="D530" t="str">
            <v>Camera hoàng ngoïai, tbò löu tröû</v>
          </cell>
          <cell r="E530" t="str">
            <v>(Camera System)</v>
          </cell>
          <cell r="F530">
            <v>35900000</v>
          </cell>
          <cell r="G530">
            <v>2</v>
          </cell>
        </row>
        <row r="531">
          <cell r="C531" t="str">
            <v>QLDC540</v>
          </cell>
          <cell r="D531" t="str">
            <v>Heä thoáng cöûa töø</v>
          </cell>
          <cell r="E531" t="str">
            <v>(timekeeper door)</v>
          </cell>
          <cell r="F531">
            <v>49665000</v>
          </cell>
          <cell r="G531">
            <v>2</v>
          </cell>
        </row>
        <row r="532">
          <cell r="C532" t="str">
            <v>QLDC541</v>
          </cell>
          <cell r="D532" t="str">
            <v>Thieät bò maïng noäi boâ</v>
          </cell>
          <cell r="E532" t="e">
            <v>#N/A</v>
          </cell>
          <cell r="F532">
            <v>18450000</v>
          </cell>
          <cell r="G532">
            <v>2</v>
          </cell>
        </row>
        <row r="533">
          <cell r="C533" t="str">
            <v>QLDC542</v>
          </cell>
          <cell r="D533" t="str">
            <v>Toång ñaøi noäi boäâ</v>
          </cell>
          <cell r="E533" t="e">
            <v>#N/A</v>
          </cell>
          <cell r="F533">
            <v>19154000</v>
          </cell>
          <cell r="G533">
            <v>3</v>
          </cell>
        </row>
        <row r="534">
          <cell r="C534" t="str">
            <v>QLDC543</v>
          </cell>
          <cell r="D534" t="str">
            <v>Maùy in laser HP P2055DN</v>
          </cell>
          <cell r="E534" t="e">
            <v>#N/A</v>
          </cell>
          <cell r="F534">
            <v>10180000</v>
          </cell>
          <cell r="G534">
            <v>2</v>
          </cell>
        </row>
        <row r="535">
          <cell r="C535" t="str">
            <v>QLDC544</v>
          </cell>
          <cell r="D535" t="str">
            <v>Maùy tính xaùch tay VAIO VPC-SB35</v>
          </cell>
          <cell r="E535" t="e">
            <v>#N/A</v>
          </cell>
          <cell r="F535">
            <v>12263636</v>
          </cell>
          <cell r="G535">
            <v>2</v>
          </cell>
        </row>
        <row r="536">
          <cell r="C536" t="str">
            <v>QLDC545</v>
          </cell>
          <cell r="D536" t="str">
            <v>Maùy tính xaùch tay HP 2530P-12.1'</v>
          </cell>
          <cell r="E536" t="e">
            <v>#N/A</v>
          </cell>
          <cell r="F536">
            <v>10300000</v>
          </cell>
          <cell r="G536">
            <v>2</v>
          </cell>
        </row>
        <row r="537">
          <cell r="C537" t="str">
            <v>QLDC546</v>
          </cell>
          <cell r="D537" t="str">
            <v>Heä thoáng maïng VP hp Ñaø Naüng</v>
          </cell>
          <cell r="E537" t="str">
            <v>(Netword equipments)</v>
          </cell>
          <cell r="F537">
            <v>64708750</v>
          </cell>
          <cell r="G537">
            <v>2</v>
          </cell>
        </row>
        <row r="538">
          <cell r="C538" t="str">
            <v>QLDC547</v>
          </cell>
          <cell r="D538" t="str">
            <v>Maùy in Intermec PB50, Pin, Adaptor…</v>
          </cell>
          <cell r="E538" t="str">
            <v>(intermec printer)</v>
          </cell>
          <cell r="F538">
            <v>34080297</v>
          </cell>
          <cell r="G538">
            <v>2</v>
          </cell>
        </row>
        <row r="539">
          <cell r="C539" t="str">
            <v>QLDC548</v>
          </cell>
          <cell r="D539" t="str">
            <v>Maùy in Intermec PB50, Pin, Adaptor…</v>
          </cell>
          <cell r="E539" t="str">
            <v>(intermec printer)</v>
          </cell>
          <cell r="F539">
            <v>34080297</v>
          </cell>
          <cell r="G539">
            <v>2</v>
          </cell>
        </row>
        <row r="540">
          <cell r="C540" t="str">
            <v>QLDC549</v>
          </cell>
          <cell r="D540" t="str">
            <v xml:space="preserve">Hệ thống quạt thoâng gioù kho </v>
          </cell>
          <cell r="E540" t="str">
            <v>(fan system)</v>
          </cell>
          <cell r="F540">
            <v>67509350</v>
          </cell>
          <cell r="G540">
            <v>2</v>
          </cell>
        </row>
        <row r="541">
          <cell r="C541" t="str">
            <v>QLDC550</v>
          </cell>
          <cell r="D541" t="str">
            <v>Ñieän thoai di ñoäng Samsung I9100G</v>
          </cell>
          <cell r="E541" t="e">
            <v>#N/A</v>
          </cell>
          <cell r="F541">
            <v>12172727</v>
          </cell>
          <cell r="G541">
            <v>2</v>
          </cell>
        </row>
        <row r="542">
          <cell r="C542" t="str">
            <v>QLDC551</v>
          </cell>
          <cell r="D542" t="str">
            <v>Maùy photocopy ña chöùc naêng MP3352SP</v>
          </cell>
          <cell r="E542" t="str">
            <v>(Photocopy machine)</v>
          </cell>
          <cell r="F542">
            <v>112462350</v>
          </cell>
          <cell r="G542">
            <v>2</v>
          </cell>
        </row>
        <row r="543">
          <cell r="C543" t="str">
            <v>QLDC552</v>
          </cell>
          <cell r="D543" t="str">
            <v>Maùy photocopy ña chöùc naêng MP3352SP</v>
          </cell>
          <cell r="E543" t="str">
            <v>(Photocopy machine)</v>
          </cell>
          <cell r="F543">
            <v>126126000</v>
          </cell>
          <cell r="G543">
            <v>2</v>
          </cell>
        </row>
        <row r="544">
          <cell r="C544" t="str">
            <v>QLDC553</v>
          </cell>
          <cell r="D544" t="str">
            <v>Container Cao 40hc</v>
          </cell>
          <cell r="E544" t="str">
            <v>(Container 40"-Old)</v>
          </cell>
          <cell r="F544">
            <v>66000000</v>
          </cell>
          <cell r="G544">
            <v>3</v>
          </cell>
        </row>
        <row r="545">
          <cell r="C545" t="str">
            <v>QLDC554</v>
          </cell>
          <cell r="D545" t="str">
            <v>Container Cao 40hc</v>
          </cell>
          <cell r="E545" t="str">
            <v>(Container 40"-Old)</v>
          </cell>
          <cell r="F545">
            <v>66000000</v>
          </cell>
          <cell r="G545">
            <v>3</v>
          </cell>
        </row>
        <row r="546">
          <cell r="C546" t="str">
            <v>QLDC555</v>
          </cell>
          <cell r="D546" t="str">
            <v>Container Cao 40hc</v>
          </cell>
          <cell r="E546" t="str">
            <v>(Container 40"-Old)</v>
          </cell>
          <cell r="F546">
            <v>66000000</v>
          </cell>
          <cell r="G546">
            <v>3</v>
          </cell>
        </row>
        <row r="547">
          <cell r="C547" t="str">
            <v>QLDC556</v>
          </cell>
          <cell r="D547" t="str">
            <v>Container Cao 40hc</v>
          </cell>
          <cell r="E547" t="str">
            <v>(Container 40"-Old)</v>
          </cell>
          <cell r="F547">
            <v>66000000</v>
          </cell>
          <cell r="G547">
            <v>3</v>
          </cell>
        </row>
        <row r="548">
          <cell r="C548" t="str">
            <v>QLDC557</v>
          </cell>
          <cell r="D548" t="str">
            <v>Container Cao 40hc</v>
          </cell>
          <cell r="E548" t="str">
            <v>(Container 40"-Old)</v>
          </cell>
          <cell r="F548">
            <v>66000000</v>
          </cell>
          <cell r="G548">
            <v>3</v>
          </cell>
        </row>
        <row r="549">
          <cell r="C549" t="str">
            <v>QLDC558</v>
          </cell>
          <cell r="D549" t="str">
            <v>Maùy phun baén tia nöôùc aùp löïc cao C250/12</v>
          </cell>
          <cell r="E549" t="str">
            <v>(Pump for washing truck)</v>
          </cell>
          <cell r="F549">
            <v>34751636</v>
          </cell>
          <cell r="G549">
            <v>2</v>
          </cell>
        </row>
        <row r="550">
          <cell r="C550" t="str">
            <v>QLDC559</v>
          </cell>
          <cell r="D550" t="str">
            <v xml:space="preserve">Heä thoáng cöûa töø &amp; phaàn meàm </v>
          </cell>
          <cell r="E550" t="e">
            <v>#N/A</v>
          </cell>
          <cell r="F550">
            <v>22110000</v>
          </cell>
          <cell r="G550">
            <v>2</v>
          </cell>
        </row>
        <row r="551">
          <cell r="C551" t="str">
            <v>QLDC560</v>
          </cell>
          <cell r="D551" t="str">
            <v>Palang xích keùo tay</v>
          </cell>
          <cell r="E551" t="e">
            <v>#N/A</v>
          </cell>
          <cell r="F551">
            <v>13420000</v>
          </cell>
          <cell r="G551">
            <v>2</v>
          </cell>
        </row>
        <row r="552">
          <cell r="C552" t="str">
            <v>QLDC561</v>
          </cell>
          <cell r="D552" t="str">
            <v>Palang xích keùo tay</v>
          </cell>
          <cell r="E552" t="e">
            <v>#N/A</v>
          </cell>
          <cell r="F552">
            <v>13420000</v>
          </cell>
          <cell r="G552">
            <v>2</v>
          </cell>
        </row>
        <row r="553">
          <cell r="C553" t="str">
            <v>QLDC562</v>
          </cell>
          <cell r="D553" t="str">
            <v>Con ñoäi vai 5T Masada</v>
          </cell>
          <cell r="E553" t="e">
            <v>#N/A</v>
          </cell>
          <cell r="F553">
            <v>14210000</v>
          </cell>
          <cell r="G553">
            <v>2</v>
          </cell>
        </row>
        <row r="554">
          <cell r="C554" t="str">
            <v>QLDC563</v>
          </cell>
          <cell r="D554" t="str">
            <v>Con ñoäi vai 10T Masada</v>
          </cell>
          <cell r="E554" t="e">
            <v>#N/A</v>
          </cell>
          <cell r="F554">
            <v>19500000</v>
          </cell>
          <cell r="G554">
            <v>2</v>
          </cell>
        </row>
        <row r="555">
          <cell r="C555" t="str">
            <v>QLDC564</v>
          </cell>
          <cell r="D555" t="str">
            <v>Con ñoäi vai 10T Masada</v>
          </cell>
          <cell r="E555" t="e">
            <v>#N/A</v>
          </cell>
          <cell r="F555">
            <v>19500000</v>
          </cell>
          <cell r="G555">
            <v>2</v>
          </cell>
        </row>
        <row r="556">
          <cell r="C556" t="str">
            <v>QLDC565</v>
          </cell>
          <cell r="D556" t="str">
            <v>Ñieàu hoøa Daikin 24000BTU</v>
          </cell>
          <cell r="E556" t="e">
            <v>#N/A</v>
          </cell>
          <cell r="F556">
            <v>27080800</v>
          </cell>
          <cell r="G556">
            <v>3</v>
          </cell>
        </row>
        <row r="557">
          <cell r="C557" t="str">
            <v>QLDC566</v>
          </cell>
          <cell r="D557" t="str">
            <v>Heä thoáng toång ñaøi ñieän thoïai &amp; phaàn meàm quaûn lyù</v>
          </cell>
          <cell r="E557" t="str">
            <v>(Telephone system)</v>
          </cell>
          <cell r="F557">
            <v>89660000</v>
          </cell>
          <cell r="G557">
            <v>3</v>
          </cell>
        </row>
        <row r="558">
          <cell r="C558" t="str">
            <v>QLDC567</v>
          </cell>
          <cell r="D558" t="str">
            <v>Maùy tính xaùch tay HP Probook</v>
          </cell>
          <cell r="E558" t="e">
            <v>#N/A</v>
          </cell>
          <cell r="F558">
            <v>13970000</v>
          </cell>
          <cell r="G558">
            <v>2</v>
          </cell>
        </row>
        <row r="559">
          <cell r="C559" t="str">
            <v>QLDC568</v>
          </cell>
          <cell r="D559" t="str">
            <v>Maùy tính xaùch tay HP Probook</v>
          </cell>
          <cell r="E559" t="e">
            <v>#N/A</v>
          </cell>
          <cell r="F559">
            <v>13970000</v>
          </cell>
          <cell r="G559">
            <v>2</v>
          </cell>
        </row>
        <row r="560">
          <cell r="C560" t="str">
            <v>QLDC569</v>
          </cell>
          <cell r="D560" t="str">
            <v>Maùy tính xaùch tay HP Probook</v>
          </cell>
          <cell r="E560" t="e">
            <v>#N/A</v>
          </cell>
          <cell r="F560">
            <v>13970000</v>
          </cell>
          <cell r="G560">
            <v>2</v>
          </cell>
        </row>
        <row r="561">
          <cell r="C561" t="str">
            <v>QLDC570</v>
          </cell>
          <cell r="D561" t="str">
            <v>Maùy tính xaùch tay HP Probook</v>
          </cell>
          <cell r="E561" t="e">
            <v>#N/A</v>
          </cell>
          <cell r="F561">
            <v>13970000</v>
          </cell>
          <cell r="G561">
            <v>2</v>
          </cell>
        </row>
        <row r="562">
          <cell r="C562" t="str">
            <v>QLDC571</v>
          </cell>
          <cell r="D562" t="str">
            <v>Maùy tính xaùch tay HP Probook</v>
          </cell>
          <cell r="E562" t="e">
            <v>#N/A</v>
          </cell>
          <cell r="F562">
            <v>13970000</v>
          </cell>
          <cell r="G562">
            <v>2</v>
          </cell>
        </row>
        <row r="563">
          <cell r="C563" t="str">
            <v>QLDC572</v>
          </cell>
          <cell r="D563" t="str">
            <v>Maùy tính xaùch tay HP Probook</v>
          </cell>
          <cell r="E563" t="e">
            <v>#N/A</v>
          </cell>
          <cell r="F563">
            <v>13970000</v>
          </cell>
          <cell r="G563">
            <v>2</v>
          </cell>
        </row>
        <row r="564">
          <cell r="C564" t="str">
            <v>QLDC573</v>
          </cell>
          <cell r="D564" t="str">
            <v>Maùy vi tinh xaùch tay Dell V131</v>
          </cell>
          <cell r="E564" t="e">
            <v>#N/A</v>
          </cell>
          <cell r="F564">
            <v>13850000</v>
          </cell>
          <cell r="G564">
            <v>2</v>
          </cell>
        </row>
        <row r="565">
          <cell r="C565" t="str">
            <v>QLDC574</v>
          </cell>
          <cell r="D565" t="str">
            <v>Maùy vi tinh xaùch tay HP 4230S</v>
          </cell>
          <cell r="E565" t="e">
            <v>#N/A</v>
          </cell>
          <cell r="F565">
            <v>13970000</v>
          </cell>
          <cell r="G565">
            <v>2</v>
          </cell>
        </row>
        <row r="566">
          <cell r="C566" t="str">
            <v>QLDC575</v>
          </cell>
          <cell r="D566" t="str">
            <v>heä thoáng Camera</v>
          </cell>
          <cell r="E566" t="str">
            <v>(camera)</v>
          </cell>
          <cell r="F566">
            <v>34940000</v>
          </cell>
          <cell r="G566">
            <v>2</v>
          </cell>
        </row>
        <row r="567">
          <cell r="C567" t="str">
            <v>QLDC576</v>
          </cell>
          <cell r="D567" t="str">
            <v>Xe naâng tay OPK 3000kg-CP30L122</v>
          </cell>
          <cell r="E567" t="str">
            <v>( hand lift)</v>
          </cell>
          <cell r="F567">
            <v>33000000</v>
          </cell>
          <cell r="G567">
            <v>2</v>
          </cell>
        </row>
        <row r="568">
          <cell r="C568" t="str">
            <v>QLDC577</v>
          </cell>
          <cell r="D568" t="str">
            <v>Xe naâng tay OPK 5000kg-CP50L122</v>
          </cell>
          <cell r="E568" t="str">
            <v>( hand lift)</v>
          </cell>
          <cell r="F568">
            <v>75500000</v>
          </cell>
          <cell r="G568">
            <v>2</v>
          </cell>
        </row>
        <row r="569">
          <cell r="C569" t="str">
            <v>QLDC578</v>
          </cell>
          <cell r="D569" t="str">
            <v xml:space="preserve">Taám meäâm Inox 304 (200*200) </v>
          </cell>
          <cell r="E569" t="str">
            <v>( hand lift)</v>
          </cell>
          <cell r="F569">
            <v>58382000</v>
          </cell>
          <cell r="G569">
            <v>2</v>
          </cell>
        </row>
        <row r="570">
          <cell r="C570" t="str">
            <v>QLDC579</v>
          </cell>
          <cell r="D570" t="str">
            <v>Container roãng 20"</v>
          </cell>
          <cell r="E570" t="str">
            <v>(Container 20")</v>
          </cell>
          <cell r="F570">
            <v>35000000</v>
          </cell>
          <cell r="G570">
            <v>3</v>
          </cell>
        </row>
        <row r="571">
          <cell r="C571" t="str">
            <v>QLDC580</v>
          </cell>
          <cell r="D571" t="str">
            <v>Maùy tính xaùch tay HP Pro book</v>
          </cell>
          <cell r="E571" t="e">
            <v>#N/A</v>
          </cell>
          <cell r="F571">
            <v>13970000</v>
          </cell>
          <cell r="G571">
            <v>2</v>
          </cell>
        </row>
        <row r="572">
          <cell r="C572" t="str">
            <v>QLDC581</v>
          </cell>
          <cell r="D572" t="str">
            <v>Maùy tính xaùch tay HP Pro book</v>
          </cell>
          <cell r="E572" t="e">
            <v>#N/A</v>
          </cell>
          <cell r="F572">
            <v>13970000</v>
          </cell>
          <cell r="G572">
            <v>2</v>
          </cell>
        </row>
        <row r="573">
          <cell r="C573" t="str">
            <v>QLDC582</v>
          </cell>
          <cell r="D573" t="str">
            <v>Cöûa töø vaên phoøng</v>
          </cell>
          <cell r="E573" t="e">
            <v>#N/A</v>
          </cell>
          <cell r="F573">
            <v>10678000</v>
          </cell>
          <cell r="G573">
            <v>2</v>
          </cell>
        </row>
        <row r="574">
          <cell r="C574" t="str">
            <v>QLDC583</v>
          </cell>
          <cell r="D574" t="str">
            <v>Heä thoáng cöûa töø</v>
          </cell>
          <cell r="E574" t="str">
            <v>(Timekeeper door)</v>
          </cell>
          <cell r="F574">
            <v>36783000</v>
          </cell>
          <cell r="G574">
            <v>2</v>
          </cell>
        </row>
        <row r="575">
          <cell r="C575" t="str">
            <v>QLDC584</v>
          </cell>
          <cell r="D575" t="str">
            <v>Maùy in LJ HP400 M401 DN</v>
          </cell>
          <cell r="E575" t="e">
            <v>#N/A</v>
          </cell>
          <cell r="F575">
            <v>10080000</v>
          </cell>
          <cell r="G575">
            <v>2</v>
          </cell>
        </row>
        <row r="576">
          <cell r="C576" t="str">
            <v>QLDC585</v>
          </cell>
          <cell r="D576" t="str">
            <v>Container roãng 20"</v>
          </cell>
          <cell r="E576" t="str">
            <v>(Container 20")</v>
          </cell>
          <cell r="F576">
            <v>35000000</v>
          </cell>
          <cell r="G576">
            <v>3</v>
          </cell>
        </row>
        <row r="577">
          <cell r="C577" t="str">
            <v>QLDC586</v>
          </cell>
          <cell r="D577" t="str">
            <v>Maùy photo traêng ñen MP2000L2</v>
          </cell>
          <cell r="E577" t="str">
            <v>(Photocopy machine)</v>
          </cell>
          <cell r="F577">
            <v>56141100</v>
          </cell>
          <cell r="G577">
            <v>3</v>
          </cell>
        </row>
        <row r="578">
          <cell r="C578" t="str">
            <v>QLDC587</v>
          </cell>
          <cell r="D578" t="str">
            <v>Ghế giáam ñoác VP-1012(H)</v>
          </cell>
          <cell r="E578" t="e">
            <v>#N/A</v>
          </cell>
          <cell r="F578">
            <v>12852000</v>
          </cell>
          <cell r="G578">
            <v>3</v>
          </cell>
        </row>
        <row r="579">
          <cell r="C579" t="str">
            <v>QLDC588</v>
          </cell>
          <cell r="D579" t="str">
            <v>Ghế giáam ñoác VP-1012(H)</v>
          </cell>
          <cell r="E579" t="e">
            <v>#N/A</v>
          </cell>
          <cell r="F579">
            <v>12852000</v>
          </cell>
          <cell r="G579">
            <v>3</v>
          </cell>
        </row>
        <row r="580">
          <cell r="C580" t="str">
            <v>QLDC589</v>
          </cell>
          <cell r="D580" t="str">
            <v>Maùy ñieàu hoøa Pansonic CSA18MKH-8</v>
          </cell>
          <cell r="E580" t="e">
            <v>#N/A</v>
          </cell>
          <cell r="F580">
            <v>18863636</v>
          </cell>
          <cell r="G580">
            <v>3</v>
          </cell>
        </row>
        <row r="581">
          <cell r="C581" t="str">
            <v>QLDC590</v>
          </cell>
          <cell r="D581" t="str">
            <v>Maùy ñieàu hoøa Pansonic CSA18MKH-8</v>
          </cell>
          <cell r="E581" t="e">
            <v>#N/A</v>
          </cell>
          <cell r="F581">
            <v>18863636</v>
          </cell>
          <cell r="G581">
            <v>3</v>
          </cell>
        </row>
        <row r="582">
          <cell r="C582" t="str">
            <v>QLDC591</v>
          </cell>
          <cell r="D582" t="str">
            <v>Maùy ñieàu hoøa Pansonic CSA12NKH-8</v>
          </cell>
          <cell r="E582" t="e">
            <v>#N/A</v>
          </cell>
          <cell r="F582">
            <v>12625909</v>
          </cell>
          <cell r="G582">
            <v>3</v>
          </cell>
        </row>
        <row r="583">
          <cell r="C583" t="str">
            <v>QLDC592</v>
          </cell>
          <cell r="D583" t="str">
            <v>Maùy huùt buïi nöôùc coâng nghieäp Fiorentini C62F1</v>
          </cell>
          <cell r="E583" t="e">
            <v>#N/A</v>
          </cell>
          <cell r="F583">
            <v>14200000</v>
          </cell>
          <cell r="G583">
            <v>2</v>
          </cell>
        </row>
        <row r="584">
          <cell r="C584" t="str">
            <v>QLDC593</v>
          </cell>
          <cell r="D584" t="str">
            <v>Maùy tính xaùch tay HP 4440S</v>
          </cell>
          <cell r="E584" t="e">
            <v>#N/A</v>
          </cell>
          <cell r="F584">
            <v>11500000</v>
          </cell>
          <cell r="G584">
            <v>2</v>
          </cell>
        </row>
        <row r="585">
          <cell r="C585" t="str">
            <v>QLDC594</v>
          </cell>
          <cell r="D585" t="str">
            <v>Maùy tính xaùch tay HP 4440S</v>
          </cell>
          <cell r="E585" t="e">
            <v>#N/A</v>
          </cell>
          <cell r="F585">
            <v>11500000</v>
          </cell>
          <cell r="G585">
            <v>2</v>
          </cell>
        </row>
        <row r="586">
          <cell r="C586" t="str">
            <v>QLDC595</v>
          </cell>
          <cell r="D586" t="str">
            <v>Maùy tính xaùch tay HP 4440S</v>
          </cell>
          <cell r="E586" t="e">
            <v>#N/A</v>
          </cell>
          <cell r="F586">
            <v>12000000</v>
          </cell>
          <cell r="G586">
            <v>2</v>
          </cell>
        </row>
        <row r="587">
          <cell r="C587" t="str">
            <v>QLDC596</v>
          </cell>
          <cell r="D587" t="str">
            <v>Maùy tính xaùch tay HP 4440S</v>
          </cell>
          <cell r="E587" t="e">
            <v>#N/A</v>
          </cell>
          <cell r="F587">
            <v>12000000</v>
          </cell>
          <cell r="G587">
            <v>2</v>
          </cell>
        </row>
        <row r="588">
          <cell r="C588" t="str">
            <v>QLDC597</v>
          </cell>
          <cell r="D588" t="str">
            <v>Maùy laïnh Daikin 1.5HP</v>
          </cell>
          <cell r="E588" t="e">
            <v>#N/A</v>
          </cell>
          <cell r="F588">
            <v>11610000</v>
          </cell>
          <cell r="G588">
            <v>3</v>
          </cell>
        </row>
        <row r="589">
          <cell r="C589" t="str">
            <v>QLDC598</v>
          </cell>
          <cell r="D589" t="str">
            <v>Maùy tính HP 3330MT/CoreTM2020</v>
          </cell>
          <cell r="E589" t="e">
            <v>#N/A</v>
          </cell>
          <cell r="F589">
            <v>10700000</v>
          </cell>
          <cell r="G589">
            <v>2</v>
          </cell>
        </row>
        <row r="590">
          <cell r="C590" t="str">
            <v>QLDC599</v>
          </cell>
          <cell r="D590" t="str">
            <v>Maùy tính HP 3330MT/CoreTM2020</v>
          </cell>
          <cell r="E590" t="e">
            <v>#N/A</v>
          </cell>
          <cell r="F590">
            <v>10700000</v>
          </cell>
          <cell r="G590">
            <v>2</v>
          </cell>
        </row>
        <row r="591">
          <cell r="C591" t="str">
            <v>QLDC600</v>
          </cell>
          <cell r="D591" t="str">
            <v>Maùy laïnh Panasonic CSA18MKH-8</v>
          </cell>
          <cell r="E591" t="e">
            <v>#N/A</v>
          </cell>
          <cell r="F591">
            <v>16909091</v>
          </cell>
          <cell r="G591">
            <v>3</v>
          </cell>
        </row>
        <row r="592">
          <cell r="C592" t="str">
            <v>QLDC601</v>
          </cell>
          <cell r="D592" t="str">
            <v>Maùy haøn giaáy baïc HP-3 (Japan)</v>
          </cell>
          <cell r="E592" t="e">
            <v>#N/A</v>
          </cell>
          <cell r="F592">
            <v>11638929</v>
          </cell>
          <cell r="G592">
            <v>3</v>
          </cell>
        </row>
        <row r="593">
          <cell r="C593" t="str">
            <v>QLDC602</v>
          </cell>
          <cell r="D593" t="str">
            <v>Maùy haøn giaáy baïc HP-3 (Japan)</v>
          </cell>
          <cell r="E593" t="e">
            <v>#N/A</v>
          </cell>
          <cell r="F593">
            <v>11638930</v>
          </cell>
          <cell r="G593">
            <v>3</v>
          </cell>
        </row>
        <row r="594">
          <cell r="C594" t="str">
            <v>QLDC603</v>
          </cell>
          <cell r="D594" t="str">
            <v>Maùy neùn khí Puma 2HP</v>
          </cell>
          <cell r="E594" t="e">
            <v>#N/A</v>
          </cell>
          <cell r="F594">
            <v>11450000</v>
          </cell>
          <cell r="G594">
            <v>3</v>
          </cell>
        </row>
        <row r="595">
          <cell r="C595" t="str">
            <v>QLDC604</v>
          </cell>
          <cell r="D595" t="str">
            <v>Maùy neùn khí Puma 2HP</v>
          </cell>
          <cell r="E595" t="e">
            <v>#N/A</v>
          </cell>
          <cell r="F595">
            <v>11450000</v>
          </cell>
          <cell r="G595">
            <v>3</v>
          </cell>
        </row>
        <row r="596">
          <cell r="C596" t="str">
            <v>QLDC605</v>
          </cell>
          <cell r="D596" t="str">
            <v>Heä thoáng keä kho An Phuù</v>
          </cell>
          <cell r="E596" t="str">
            <v>(Sheft system)</v>
          </cell>
          <cell r="F596">
            <v>1156122191</v>
          </cell>
          <cell r="G596">
            <v>10</v>
          </cell>
        </row>
        <row r="597">
          <cell r="C597" t="str">
            <v>QLDC606</v>
          </cell>
          <cell r="D597" t="str">
            <v>Heä thoáng Camera quan saùt kho An Phuù</v>
          </cell>
          <cell r="E597" t="str">
            <v>(Camera)</v>
          </cell>
          <cell r="F597">
            <v>67560000</v>
          </cell>
          <cell r="G597">
            <v>2</v>
          </cell>
        </row>
        <row r="598">
          <cell r="C598" t="str">
            <v>QLDC607</v>
          </cell>
          <cell r="D598" t="str">
            <v>Heä thoáng thieát bò Wifi kho An Phuù</v>
          </cell>
          <cell r="E598" t="str">
            <v>(wifi)</v>
          </cell>
          <cell r="F598">
            <v>106192900</v>
          </cell>
          <cell r="G598">
            <v>2</v>
          </cell>
        </row>
        <row r="599">
          <cell r="C599" t="str">
            <v>QLDC608</v>
          </cell>
          <cell r="D599" t="str">
            <v>Heä thoáng thieát bò maïng AS400</v>
          </cell>
          <cell r="E599" t="str">
            <v>(net)</v>
          </cell>
          <cell r="F599">
            <v>577380000</v>
          </cell>
          <cell r="G599">
            <v>2</v>
          </cell>
        </row>
        <row r="600">
          <cell r="C600" t="str">
            <v>QLDC609</v>
          </cell>
          <cell r="D600" t="str">
            <v>Heä thoáng keä kho Soùng Thaàn</v>
          </cell>
          <cell r="E600" t="str">
            <v>(Sheft system)</v>
          </cell>
          <cell r="F600">
            <v>382066442</v>
          </cell>
          <cell r="G600">
            <v>10</v>
          </cell>
        </row>
        <row r="601">
          <cell r="C601" t="str">
            <v>QLDC610</v>
          </cell>
          <cell r="D601" t="str">
            <v>Camera quan saùt kho VSIP1ù</v>
          </cell>
          <cell r="E601" t="e">
            <v>#N/A</v>
          </cell>
          <cell r="F601">
            <v>18050000</v>
          </cell>
          <cell r="G601">
            <v>2</v>
          </cell>
        </row>
        <row r="602">
          <cell r="C602" t="str">
            <v>QLDC611</v>
          </cell>
          <cell r="D602" t="str">
            <v>Maùy tính xaùch tay Lenovo E430-3254K</v>
          </cell>
          <cell r="E602" t="e">
            <v>#N/A</v>
          </cell>
          <cell r="F602">
            <v>11354545</v>
          </cell>
          <cell r="G602">
            <v>2</v>
          </cell>
        </row>
        <row r="603">
          <cell r="C603" t="str">
            <v>QLDC612</v>
          </cell>
          <cell r="D603" t="str">
            <v>Ñieän thoïai Panasonic KXNT700</v>
          </cell>
          <cell r="E603" t="e">
            <v>#N/A</v>
          </cell>
          <cell r="F603">
            <v>17800000</v>
          </cell>
          <cell r="G603">
            <v>2</v>
          </cell>
        </row>
        <row r="604">
          <cell r="C604" t="str">
            <v>QLDC613</v>
          </cell>
          <cell r="D604" t="str">
            <v>Maùy in CLJ HP500 M551DN CF082A</v>
          </cell>
          <cell r="E604" t="e">
            <v>#N/A</v>
          </cell>
          <cell r="F604">
            <v>27681818</v>
          </cell>
          <cell r="G604">
            <v>2</v>
          </cell>
        </row>
        <row r="605">
          <cell r="C605" t="str">
            <v>QLDC614</v>
          </cell>
          <cell r="D605" t="str">
            <v>Maùy tính xaùch tay Dell 3360</v>
          </cell>
          <cell r="E605" t="e">
            <v>#N/A</v>
          </cell>
          <cell r="F605">
            <v>13650000</v>
          </cell>
          <cell r="G605">
            <v>2</v>
          </cell>
        </row>
        <row r="606">
          <cell r="C606" t="str">
            <v>QLDC615</v>
          </cell>
          <cell r="D606" t="str">
            <v>Maùy tính baøn HP Pro 3330MT</v>
          </cell>
          <cell r="E606" t="e">
            <v>#N/A</v>
          </cell>
          <cell r="F606">
            <v>11550000</v>
          </cell>
          <cell r="G606">
            <v>2</v>
          </cell>
        </row>
        <row r="607">
          <cell r="C607" t="str">
            <v>QLDC616</v>
          </cell>
          <cell r="D607" t="str">
            <v>Maùy tính baøn HP Pro 3330MT</v>
          </cell>
          <cell r="E607" t="e">
            <v>#N/A</v>
          </cell>
          <cell r="F607">
            <v>11550000</v>
          </cell>
          <cell r="G607">
            <v>2</v>
          </cell>
        </row>
        <row r="608">
          <cell r="C608" t="str">
            <v>QLDC617</v>
          </cell>
          <cell r="D608" t="str">
            <v>Heä thoáng ñieän kho An Phuù</v>
          </cell>
          <cell r="E608" t="str">
            <v>Electric system</v>
          </cell>
          <cell r="F608">
            <v>570524390</v>
          </cell>
          <cell r="G608">
            <v>5</v>
          </cell>
        </row>
        <row r="609">
          <cell r="C609" t="str">
            <v>QLDC618</v>
          </cell>
          <cell r="D609" t="str">
            <v>Maùy tính xaùch tay HP Pro</v>
          </cell>
          <cell r="E609" t="e">
            <v>#N/A</v>
          </cell>
          <cell r="F609">
            <v>10900000</v>
          </cell>
          <cell r="G609">
            <v>2</v>
          </cell>
        </row>
        <row r="610">
          <cell r="C610" t="str">
            <v>QLDC619</v>
          </cell>
          <cell r="D610" t="str">
            <v>Heä thoáng keä kho VSIP 1</v>
          </cell>
          <cell r="E610" t="str">
            <v>(Sheft system)</v>
          </cell>
          <cell r="F610">
            <v>520375567</v>
          </cell>
          <cell r="G610">
            <v>10</v>
          </cell>
        </row>
        <row r="611">
          <cell r="C611" t="str">
            <v>QLDC620</v>
          </cell>
          <cell r="D611" t="str">
            <v>Maùy photocopy Fuji Xerox DCTV3060C</v>
          </cell>
          <cell r="E611" t="str">
            <v>(photocopy machine)</v>
          </cell>
          <cell r="F611">
            <v>68600000</v>
          </cell>
          <cell r="G611">
            <v>3</v>
          </cell>
        </row>
        <row r="612">
          <cell r="C612" t="str">
            <v>QLDC621</v>
          </cell>
          <cell r="D612" t="str">
            <v>Heä thoáng keä kho VSIP 1</v>
          </cell>
          <cell r="E612" t="str">
            <v>(Sheft system)</v>
          </cell>
          <cell r="F612">
            <v>62873090</v>
          </cell>
          <cell r="G612">
            <v>5</v>
          </cell>
        </row>
        <row r="613">
          <cell r="C613" t="str">
            <v>QLDC622</v>
          </cell>
          <cell r="D613" t="str">
            <v>Heä thoáng cöûa töø VP Etown</v>
          </cell>
          <cell r="E613" t="str">
            <v>(Door system)</v>
          </cell>
          <cell r="F613">
            <v>268767000</v>
          </cell>
          <cell r="G613">
            <v>2</v>
          </cell>
        </row>
        <row r="614">
          <cell r="C614" t="str">
            <v>QLDC623</v>
          </cell>
          <cell r="D614" t="str">
            <v>Xe naâng tay 1000KG-QPK-Nhaät</v>
          </cell>
          <cell r="E614" t="str">
            <v>(hand lift)</v>
          </cell>
          <cell r="F614">
            <v>39940000</v>
          </cell>
          <cell r="G614">
            <v>3</v>
          </cell>
        </row>
        <row r="615">
          <cell r="C615" t="str">
            <v>QLDC624</v>
          </cell>
          <cell r="D615" t="str">
            <v>Xe naâng tay 1000KG-QPK-Nhaät</v>
          </cell>
          <cell r="E615" t="str">
            <v>(hand lift)</v>
          </cell>
          <cell r="F615">
            <v>35530000</v>
          </cell>
          <cell r="G615">
            <v>3</v>
          </cell>
        </row>
        <row r="616">
          <cell r="C616" t="str">
            <v>QLDC625</v>
          </cell>
          <cell r="D616" t="str">
            <v>Thieát bò xöû lyù ñoä aåm kho VSIP</v>
          </cell>
          <cell r="E616" t="str">
            <v>(humidity machine)</v>
          </cell>
          <cell r="F616">
            <v>107900000</v>
          </cell>
          <cell r="G616">
            <v>2</v>
          </cell>
        </row>
        <row r="617">
          <cell r="C617" t="str">
            <v>QLDC626</v>
          </cell>
          <cell r="D617" t="str">
            <v>Heä thoáng keä kho Soùng Thaàn</v>
          </cell>
          <cell r="E617" t="str">
            <v>(Sheft system)</v>
          </cell>
          <cell r="F617">
            <v>770168234</v>
          </cell>
          <cell r="G617">
            <v>10</v>
          </cell>
        </row>
        <row r="618">
          <cell r="C618" t="str">
            <v>QLDC627</v>
          </cell>
          <cell r="D618" t="str">
            <v>Heä thoáng keä kho Soùng Thaàn (Shelf system)</v>
          </cell>
          <cell r="E618" t="str">
            <v>Shelf system</v>
          </cell>
          <cell r="F618">
            <v>40086504</v>
          </cell>
          <cell r="G618">
            <v>5</v>
          </cell>
        </row>
        <row r="619">
          <cell r="C619" t="str">
            <v>QLDC628</v>
          </cell>
          <cell r="D619" t="str">
            <v>Heä thoáng Camera quan saùt (Camera System)</v>
          </cell>
          <cell r="E619" t="str">
            <v>(Camera System)</v>
          </cell>
          <cell r="F619">
            <v>120440000</v>
          </cell>
          <cell r="G619">
            <v>2</v>
          </cell>
        </row>
        <row r="620">
          <cell r="C620" t="str">
            <v>QLDC629</v>
          </cell>
          <cell r="D620" t="str">
            <v>Thieát bò töôøng löûa Fortigate 80C Bundle (Firewall)</v>
          </cell>
          <cell r="E620" t="str">
            <v>Firewall</v>
          </cell>
          <cell r="F620">
            <v>38400000</v>
          </cell>
          <cell r="G620">
            <v>2</v>
          </cell>
        </row>
        <row r="621">
          <cell r="C621" t="str">
            <v>QLDC630</v>
          </cell>
          <cell r="D621" t="str">
            <v>Xe naâng tay 3 taán OPK, Model : CP-30S-107 (3 tons Hand Pallet Truck OPK)</v>
          </cell>
          <cell r="E621" t="str">
            <v>3 tons Hand Pallet Truck OPK</v>
          </cell>
          <cell r="F621">
            <v>31700000</v>
          </cell>
          <cell r="G621">
            <v>2</v>
          </cell>
        </row>
        <row r="622">
          <cell r="C622" t="str">
            <v>QLDC631</v>
          </cell>
          <cell r="D622" t="str">
            <v>Ñoäi ruøa saét 5 taán MASADA, Model : MUW-5S (5 tons Steel speed roller MASADA)</v>
          </cell>
          <cell r="E622" t="str">
            <v>5 tons Steel speed roller MASADA</v>
          </cell>
          <cell r="F622">
            <v>58120000</v>
          </cell>
          <cell r="G622">
            <v>2</v>
          </cell>
        </row>
        <row r="623">
          <cell r="C623" t="str">
            <v>QLDC632</v>
          </cell>
          <cell r="D623" t="str">
            <v>Khung naâng H250x250x4700 (Lifting frame)</v>
          </cell>
          <cell r="E623" t="str">
            <v>Lifting frame H250x250x4700</v>
          </cell>
          <cell r="F623">
            <v>33810000</v>
          </cell>
          <cell r="G623">
            <v>2</v>
          </cell>
        </row>
        <row r="624">
          <cell r="C624" t="str">
            <v>QLDC633</v>
          </cell>
          <cell r="D624" t="str">
            <v>Toång ñaøi ñieän thoaïi Panasonic KXTDA 100DBPX01 (Switchboard)</v>
          </cell>
          <cell r="E624" t="str">
            <v>Switchboard : Panasonic KXTDA 100DBPX01</v>
          </cell>
          <cell r="F624">
            <v>51612000</v>
          </cell>
          <cell r="G624">
            <v>2</v>
          </cell>
        </row>
        <row r="625">
          <cell r="C625" t="str">
            <v>QLDC634</v>
          </cell>
          <cell r="D625" t="str">
            <v>Maùy ñoïc maõ vaïch MC9190,Pin saïc liti &amp; Ñeá saïc vaø giao tieáp 1 khe cho cho MC9190</v>
          </cell>
          <cell r="E625" t="str">
            <v>Handheld Barcode Scanner MC9190, Battery &amp; Single Slot Scradle + USB Cable for MC9190</v>
          </cell>
          <cell r="F625">
            <v>96031020</v>
          </cell>
          <cell r="G625">
            <v>2</v>
          </cell>
        </row>
        <row r="626">
          <cell r="C626" t="str">
            <v>QLDC635</v>
          </cell>
          <cell r="D626" t="str">
            <v>Maùy phaùt ñieän duøng cho Container - Model DP25LT</v>
          </cell>
          <cell r="E626" t="str">
            <v>Generator for Container  - Model DP25LT</v>
          </cell>
          <cell r="F626">
            <v>94500000</v>
          </cell>
          <cell r="G626">
            <v>4</v>
          </cell>
        </row>
        <row r="627">
          <cell r="C627" t="str">
            <v>QLDC636</v>
          </cell>
          <cell r="D627" t="str">
            <v>Heä thoáng Camera KTSWJ-HD716K/G</v>
          </cell>
          <cell r="E627" t="str">
            <v>Camera systems</v>
          </cell>
          <cell r="F627">
            <v>146394000</v>
          </cell>
          <cell r="G627">
            <v>2</v>
          </cell>
        </row>
        <row r="628">
          <cell r="C628" t="str">
            <v>QLDC637</v>
          </cell>
          <cell r="D628" t="str">
            <v>Container 40' lạnh NO. YMLU5245015</v>
          </cell>
          <cell r="E628" t="str">
            <v>40' Reefer container</v>
          </cell>
          <cell r="F628">
            <v>159500000</v>
          </cell>
          <cell r="G628">
            <v>3</v>
          </cell>
        </row>
        <row r="629">
          <cell r="C629" t="str">
            <v>QLDC638</v>
          </cell>
          <cell r="D629" t="str">
            <v>Ñieàu hoøa Panasonic 18000BTU</v>
          </cell>
          <cell r="E629" t="str">
            <v>Air conditioner</v>
          </cell>
          <cell r="F629">
            <v>30190000</v>
          </cell>
          <cell r="G629">
            <v>2</v>
          </cell>
        </row>
        <row r="630">
          <cell r="C630" t="str">
            <v>QLDC639</v>
          </cell>
          <cell r="D630" t="str">
            <v>Heä thoáng keä kho thöôøng Soùng Thaàn</v>
          </cell>
          <cell r="E630" t="str">
            <v>(Sheft system)</v>
          </cell>
          <cell r="F630">
            <v>350124664</v>
          </cell>
          <cell r="G630">
            <v>5</v>
          </cell>
        </row>
        <row r="631">
          <cell r="C631" t="str">
            <v>QLDC640</v>
          </cell>
          <cell r="D631" t="str">
            <v>Thiết bị định tuyến CISCO 1941</v>
          </cell>
          <cell r="E631" t="str">
            <v>(Router CISCO 1941)</v>
          </cell>
          <cell r="F631">
            <v>33995000</v>
          </cell>
          <cell r="G631">
            <v>2</v>
          </cell>
        </row>
        <row r="632">
          <cell r="C632" t="str">
            <v>QLDC641</v>
          </cell>
          <cell r="D632" t="str">
            <v>Máy đọc mã vạch MC9190</v>
          </cell>
          <cell r="E632" t="str">
            <v>Handheld Barcode Scanner MC9190</v>
          </cell>
          <cell r="F632">
            <v>47582774</v>
          </cell>
          <cell r="G632">
            <v>2</v>
          </cell>
        </row>
        <row r="633">
          <cell r="C633" t="str">
            <v>QLDC642</v>
          </cell>
          <cell r="D633" t="str">
            <v>Máy đọc mã vạch MC9190</v>
          </cell>
          <cell r="E633" t="str">
            <v>Handheld Barcode Scanner MC9190</v>
          </cell>
          <cell r="F633">
            <v>47582774</v>
          </cell>
          <cell r="G633">
            <v>2</v>
          </cell>
        </row>
        <row r="634">
          <cell r="C634" t="str">
            <v>QLDC643</v>
          </cell>
          <cell r="D634" t="str">
            <v>Máy đọc mã vạch MC9190</v>
          </cell>
          <cell r="E634" t="str">
            <v>Handheld Barcode Scanner MC9190</v>
          </cell>
          <cell r="F634">
            <v>47582774</v>
          </cell>
          <cell r="G634">
            <v>2</v>
          </cell>
        </row>
        <row r="635">
          <cell r="C635" t="str">
            <v>QLDC644</v>
          </cell>
          <cell r="D635" t="str">
            <v>Máy đọc mã vạch MC9190</v>
          </cell>
          <cell r="E635" t="str">
            <v>Handheld Barcode Scanner MC9190</v>
          </cell>
          <cell r="F635">
            <v>47582774</v>
          </cell>
          <cell r="G635">
            <v>2</v>
          </cell>
        </row>
        <row r="636">
          <cell r="C636" t="str">
            <v>QLDC645</v>
          </cell>
          <cell r="D636" t="str">
            <v>Máy đọc mã vạch MC9190</v>
          </cell>
          <cell r="E636" t="str">
            <v>Handheld Barcode Scanner MC9190</v>
          </cell>
          <cell r="F636">
            <v>47582774</v>
          </cell>
          <cell r="G636">
            <v>2</v>
          </cell>
        </row>
        <row r="637">
          <cell r="C637" t="str">
            <v>QLDC646</v>
          </cell>
          <cell r="D637" t="str">
            <v>Máy đọc mã vạch MC9190</v>
          </cell>
          <cell r="E637" t="str">
            <v>Handheld Barcode Scanner MC9190</v>
          </cell>
          <cell r="F637">
            <v>47582774</v>
          </cell>
          <cell r="G637">
            <v>2</v>
          </cell>
        </row>
        <row r="638">
          <cell r="C638" t="str">
            <v>QLDC647</v>
          </cell>
          <cell r="D638" t="str">
            <v>Máy đọc mã vạch MC9190</v>
          </cell>
          <cell r="E638" t="str">
            <v>Handheld Barcode Scanner MC9190</v>
          </cell>
          <cell r="F638">
            <v>47582774</v>
          </cell>
          <cell r="G638">
            <v>2</v>
          </cell>
        </row>
        <row r="639">
          <cell r="C639" t="str">
            <v>QLDC648</v>
          </cell>
          <cell r="D639" t="str">
            <v>Máy đọc mã vạch MC9190</v>
          </cell>
          <cell r="E639" t="str">
            <v>Handheld Barcode Scanner MC9190</v>
          </cell>
          <cell r="F639">
            <v>47582774</v>
          </cell>
          <cell r="G639">
            <v>2</v>
          </cell>
        </row>
        <row r="640">
          <cell r="C640" t="str">
            <v>QLDC649</v>
          </cell>
          <cell r="D640" t="str">
            <v>Máy đọc mã vạch MC9190</v>
          </cell>
          <cell r="E640" t="str">
            <v>Handheld Barcode Scanner MC9190</v>
          </cell>
          <cell r="F640">
            <v>47582774</v>
          </cell>
          <cell r="G640">
            <v>2</v>
          </cell>
        </row>
        <row r="641">
          <cell r="C641" t="str">
            <v>QLDC650</v>
          </cell>
          <cell r="D641" t="str">
            <v>Máy đọc mã vạch MC9190</v>
          </cell>
          <cell r="E641" t="str">
            <v>Handheld Barcode Scanner MC9190</v>
          </cell>
          <cell r="F641">
            <v>47582774</v>
          </cell>
          <cell r="G641">
            <v>2</v>
          </cell>
        </row>
        <row r="642">
          <cell r="C642" t="str">
            <v>QLDC651</v>
          </cell>
          <cell r="D642" t="str">
            <v>Máy đọc mã vạch MC9190</v>
          </cell>
          <cell r="E642" t="str">
            <v>Handheld Barcode Scanner MC9190</v>
          </cell>
          <cell r="F642">
            <v>47582774</v>
          </cell>
          <cell r="G642">
            <v>2</v>
          </cell>
        </row>
        <row r="643">
          <cell r="C643" t="str">
            <v>QLDC652</v>
          </cell>
          <cell r="D643" t="str">
            <v>Máy đọc mã vạch MC9190</v>
          </cell>
          <cell r="E643" t="str">
            <v>Handheld Barcode Scanner MC9190</v>
          </cell>
          <cell r="F643">
            <v>47582774</v>
          </cell>
          <cell r="G643">
            <v>2</v>
          </cell>
        </row>
        <row r="644">
          <cell r="C644" t="str">
            <v>QLDC653</v>
          </cell>
          <cell r="D644" t="str">
            <v>Máy đọc mã vạch MC9190</v>
          </cell>
          <cell r="E644" t="str">
            <v>Handheld Barcode Scanner MC9190</v>
          </cell>
          <cell r="F644">
            <v>47582772</v>
          </cell>
          <cell r="G644">
            <v>2</v>
          </cell>
        </row>
        <row r="645">
          <cell r="C645" t="str">
            <v>QLDC654</v>
          </cell>
          <cell r="D645" t="str">
            <v>Hệ thống thiết bị mạng (26 bộ Access Point + 26 bộ Antenna)</v>
          </cell>
          <cell r="E645" t="str">
            <v>Network system (26 sets Access Point + 26 sets Antenna)</v>
          </cell>
          <cell r="F645">
            <v>780611720</v>
          </cell>
          <cell r="G645">
            <v>2</v>
          </cell>
        </row>
        <row r="646">
          <cell r="C646" t="str">
            <v>QLDC655</v>
          </cell>
          <cell r="D646" t="str">
            <v>Máy chà sàn liên hợp Euromac-ERM E40</v>
          </cell>
          <cell r="E646" t="str">
            <v>Cleaning machine</v>
          </cell>
          <cell r="F646">
            <v>55000000</v>
          </cell>
          <cell r="G646">
            <v>2</v>
          </cell>
        </row>
        <row r="647">
          <cell r="C647" t="str">
            <v>QLDC656</v>
          </cell>
          <cell r="D647" t="str">
            <v>Tủ thiết bị mạng Kho Shiseido (tủ lớn)</v>
          </cell>
          <cell r="E647" t="str">
            <v>Network system Cabinet (big)</v>
          </cell>
          <cell r="F647">
            <v>94296333</v>
          </cell>
          <cell r="G647">
            <v>2</v>
          </cell>
        </row>
        <row r="648">
          <cell r="C648" t="str">
            <v>QLDC657</v>
          </cell>
          <cell r="D648" t="str">
            <v>Tủ thiết bị mạng Kho Shiseido (tủ lớn)</v>
          </cell>
          <cell r="E648" t="str">
            <v>Network system Cabinet (big)</v>
          </cell>
          <cell r="F648">
            <v>94296333</v>
          </cell>
          <cell r="G648">
            <v>2</v>
          </cell>
        </row>
        <row r="649">
          <cell r="C649" t="str">
            <v>QLDC658</v>
          </cell>
          <cell r="D649" t="str">
            <v>Tủ thiết bị mạng Kho Shiseido (tủ nhỏ)</v>
          </cell>
          <cell r="E649" t="str">
            <v>Network system Cabinet (small)</v>
          </cell>
          <cell r="F649">
            <v>117503334</v>
          </cell>
          <cell r="G649">
            <v>2</v>
          </cell>
        </row>
        <row r="650">
          <cell r="C650" t="str">
            <v>QLDC659</v>
          </cell>
          <cell r="D650" t="str">
            <v>Máy in INTERMEC PB50 Wireless</v>
          </cell>
          <cell r="E650" t="str">
            <v>INTERMEC PB50 Wireless Printer</v>
          </cell>
          <cell r="F650">
            <v>35335000</v>
          </cell>
          <cell r="G650">
            <v>2</v>
          </cell>
        </row>
        <row r="651">
          <cell r="C651" t="str">
            <v>QLDC660</v>
          </cell>
          <cell r="D651" t="str">
            <v>Máy in INTERMEC PB50 Wireless</v>
          </cell>
          <cell r="E651" t="str">
            <v>INTERMEC PB50 Wireless Printer</v>
          </cell>
          <cell r="F651">
            <v>35335000</v>
          </cell>
          <cell r="G651">
            <v>2</v>
          </cell>
        </row>
        <row r="652">
          <cell r="C652" t="str">
            <v>QLDC661</v>
          </cell>
          <cell r="D652" t="str">
            <v>Máy quét mã vạch CK3B</v>
          </cell>
          <cell r="E652" t="str">
            <v>CK3B Barcode Scanner</v>
          </cell>
          <cell r="F652">
            <v>46800000</v>
          </cell>
          <cell r="G652">
            <v>2</v>
          </cell>
        </row>
        <row r="653">
          <cell r="C653" t="str">
            <v>QLDC662</v>
          </cell>
          <cell r="D653" t="str">
            <v>Máy quét mã vạch CK3B</v>
          </cell>
          <cell r="E653" t="str">
            <v>CK3B Barcode Scanner</v>
          </cell>
          <cell r="F653">
            <v>46800000</v>
          </cell>
          <cell r="G653">
            <v>2</v>
          </cell>
        </row>
        <row r="654">
          <cell r="C654" t="str">
            <v>QLDC663</v>
          </cell>
          <cell r="D654" t="str">
            <v>Máy quét mã vạch CK3R</v>
          </cell>
          <cell r="E654" t="str">
            <v>CK3R Barcode Scanner</v>
          </cell>
          <cell r="F654">
            <v>38550000</v>
          </cell>
          <cell r="G654">
            <v>2</v>
          </cell>
        </row>
        <row r="655">
          <cell r="C655" t="str">
            <v>QLDC664</v>
          </cell>
          <cell r="D655" t="str">
            <v>Máy quét mã vạch CK3R</v>
          </cell>
          <cell r="E655" t="str">
            <v>CK3R Barcode Scanner</v>
          </cell>
          <cell r="F655">
            <v>38550000</v>
          </cell>
          <cell r="G655">
            <v>2</v>
          </cell>
        </row>
        <row r="656">
          <cell r="C656" t="str">
            <v>QLDC665</v>
          </cell>
          <cell r="D656" t="str">
            <v>Máy in INTERMEC PM4I</v>
          </cell>
          <cell r="E656" t="str">
            <v>INTERMEC PM4I Printer</v>
          </cell>
          <cell r="F656">
            <v>33885000</v>
          </cell>
          <cell r="G656">
            <v>2</v>
          </cell>
        </row>
        <row r="657">
          <cell r="C657" t="str">
            <v>QLDC666</v>
          </cell>
          <cell r="D657" t="str">
            <v>Máy in INTERMEC PM4I</v>
          </cell>
          <cell r="E657" t="str">
            <v>INTERMEC PM4I Printer</v>
          </cell>
          <cell r="F657">
            <v>33885000</v>
          </cell>
          <cell r="G657">
            <v>2</v>
          </cell>
        </row>
        <row r="658">
          <cell r="C658" t="str">
            <v>QLDC667</v>
          </cell>
          <cell r="D658" t="str">
            <v>Máy photocopy FUJI XEROX DOCUCENTRE IV 2060 DD-CPS (Dự án Nghi Sơn)</v>
          </cell>
          <cell r="E658" t="str">
            <v>photocopier FUJI XEROX DOCUCENTRE IV 2060 DD-CPS (Nghi Son Project)</v>
          </cell>
          <cell r="F658">
            <v>63210000</v>
          </cell>
          <cell r="G658">
            <v>5</v>
          </cell>
        </row>
        <row r="659">
          <cell r="C659" t="str">
            <v>QLDC668</v>
          </cell>
          <cell r="D659" t="str">
            <v>Máy chà sàn liên hợp</v>
          </cell>
          <cell r="E659" t="str">
            <v>Cleaning machine</v>
          </cell>
          <cell r="F659">
            <v>55000000</v>
          </cell>
          <cell r="G659">
            <v>2</v>
          </cell>
        </row>
        <row r="660">
          <cell r="C660" t="str">
            <v>QLDC669</v>
          </cell>
          <cell r="D660" t="str">
            <v>Bảng xử lý dữ liệu M-18W Plus có máy in HP8100</v>
          </cell>
          <cell r="E660" t="str">
            <v>Intelligent white board with Printer HP8100</v>
          </cell>
          <cell r="F660">
            <v>36772727</v>
          </cell>
          <cell r="G660">
            <v>2</v>
          </cell>
        </row>
        <row r="661">
          <cell r="C661" t="str">
            <v>QLDC670</v>
          </cell>
          <cell r="D661" t="str">
            <v>Hệ thống Camera</v>
          </cell>
          <cell r="E661" t="str">
            <v>Camera systems</v>
          </cell>
          <cell r="F661">
            <v>197161000</v>
          </cell>
          <cell r="G661">
            <v>2</v>
          </cell>
        </row>
        <row r="662">
          <cell r="C662" t="str">
            <v>QLDC671</v>
          </cell>
          <cell r="D662" t="str">
            <v>Máy in mã vạch Intermec PM4I203dpi</v>
          </cell>
          <cell r="E662" t="str">
            <v>Barcode printer</v>
          </cell>
          <cell r="F662">
            <v>39950000</v>
          </cell>
          <cell r="G662">
            <v>2</v>
          </cell>
        </row>
        <row r="663">
          <cell r="C663" t="str">
            <v>QLDC672</v>
          </cell>
          <cell r="D663" t="str">
            <v>Máy in mã vạch Intermec PM4I203dpi</v>
          </cell>
          <cell r="E663" t="str">
            <v>Barcode printer</v>
          </cell>
          <cell r="F663">
            <v>39950000</v>
          </cell>
          <cell r="G663">
            <v>2</v>
          </cell>
        </row>
        <row r="664">
          <cell r="C664" t="str">
            <v>QLDC673</v>
          </cell>
          <cell r="D664" t="str">
            <v>Máy photocopy FUJI XEROX DCIV2060ST</v>
          </cell>
          <cell r="E664" t="str">
            <v>photocopier FUJI XEROX</v>
          </cell>
          <cell r="F664">
            <v>61000000</v>
          </cell>
          <cell r="G664">
            <v>5</v>
          </cell>
        </row>
        <row r="665">
          <cell r="C665" t="str">
            <v>QLDC674</v>
          </cell>
          <cell r="D665" t="str">
            <v>Máy photocopy FUJI XEROX DCIV2060ST</v>
          </cell>
          <cell r="E665" t="str">
            <v>photocopier FUJI XEROX</v>
          </cell>
          <cell r="F665">
            <v>61000000</v>
          </cell>
          <cell r="G665">
            <v>5</v>
          </cell>
        </row>
        <row r="666">
          <cell r="C666" t="str">
            <v>QLDC675</v>
          </cell>
          <cell r="D666" t="str">
            <v>Máy photocopy FUJI XEROX DCIV2060ST</v>
          </cell>
          <cell r="E666" t="str">
            <v>photocopier FUJI XEROX</v>
          </cell>
          <cell r="F666">
            <v>61000000</v>
          </cell>
          <cell r="G666">
            <v>5</v>
          </cell>
        </row>
        <row r="667">
          <cell r="C667" t="str">
            <v>QLDC676</v>
          </cell>
          <cell r="D667" t="str">
            <v>Máy photocopy FUJI XEROX DCIV3060ST</v>
          </cell>
          <cell r="E667" t="str">
            <v>photocopier FUJI XEROX</v>
          </cell>
          <cell r="F667">
            <v>79300000</v>
          </cell>
          <cell r="G667">
            <v>5</v>
          </cell>
        </row>
        <row r="668">
          <cell r="C668" t="str">
            <v>QLDC677</v>
          </cell>
          <cell r="D668" t="str">
            <v>Máy photocopy FUJI XEROX DCIV3060ST</v>
          </cell>
          <cell r="E668" t="str">
            <v>photocopier FUJI XEROX</v>
          </cell>
          <cell r="F668">
            <v>79300000</v>
          </cell>
          <cell r="G668">
            <v>5</v>
          </cell>
        </row>
        <row r="669">
          <cell r="C669" t="str">
            <v>QLDC678</v>
          </cell>
          <cell r="D669" t="str">
            <v>Hệ thống mạng</v>
          </cell>
          <cell r="E669" t="str">
            <v>Network device</v>
          </cell>
          <cell r="F669">
            <v>512548000</v>
          </cell>
          <cell r="G669">
            <v>3</v>
          </cell>
        </row>
        <row r="670">
          <cell r="C670" t="str">
            <v>QLDC679</v>
          </cell>
          <cell r="D670" t="str">
            <v>Máy chà sàn liên hợp Euromac-ERM E45</v>
          </cell>
          <cell r="E670" t="str">
            <v>(Floor cleaning machine)</v>
          </cell>
          <cell r="F670">
            <v>55000000</v>
          </cell>
          <cell r="G670">
            <v>2</v>
          </cell>
        </row>
        <row r="671">
          <cell r="C671" t="str">
            <v>QLDC680</v>
          </cell>
          <cell r="D671" t="str">
            <v>Hệ thống kệ kho Amata</v>
          </cell>
          <cell r="E671" t="str">
            <v>Shelf system</v>
          </cell>
          <cell r="F671">
            <v>12715008205</v>
          </cell>
          <cell r="G671">
            <v>10</v>
          </cell>
        </row>
        <row r="672">
          <cell r="C672" t="str">
            <v>QLDC681</v>
          </cell>
          <cell r="D672" t="str">
            <v>Hệ thống phát sóng không dây</v>
          </cell>
          <cell r="E672" t="str">
            <v>Access point system for Rewards</v>
          </cell>
          <cell r="F672">
            <v>1283037600</v>
          </cell>
          <cell r="G672">
            <v>3</v>
          </cell>
        </row>
        <row r="673">
          <cell r="C673" t="str">
            <v>QLDC682</v>
          </cell>
          <cell r="D673" t="str">
            <v>Máy in barcode Intermec PM4i,203dpi</v>
          </cell>
          <cell r="E673" t="str">
            <v>Barcode printer</v>
          </cell>
          <cell r="F673">
            <v>34500000</v>
          </cell>
          <cell r="G673">
            <v>2</v>
          </cell>
        </row>
        <row r="674">
          <cell r="C674" t="str">
            <v>QLDC683</v>
          </cell>
          <cell r="D674" t="str">
            <v>Máy in barcode Intermec PM4i,203dpi</v>
          </cell>
          <cell r="E674" t="str">
            <v>Barcode printer</v>
          </cell>
          <cell r="F674">
            <v>34500000</v>
          </cell>
          <cell r="G674">
            <v>2</v>
          </cell>
        </row>
        <row r="675">
          <cell r="C675" t="str">
            <v>QLDC684</v>
          </cell>
          <cell r="D675" t="str">
            <v>Máy photocopy FUJI XEROX DOCUCENTRE-VC4475</v>
          </cell>
          <cell r="E675" t="str">
            <v>Photocopier &amp; Scanner (Colored)</v>
          </cell>
          <cell r="F675">
            <v>262469025</v>
          </cell>
          <cell r="G675">
            <v>4</v>
          </cell>
        </row>
        <row r="676">
          <cell r="C676" t="str">
            <v>QLDC685</v>
          </cell>
          <cell r="D676" t="str">
            <v>Hệ thống Push Pull</v>
          </cell>
          <cell r="E676" t="str">
            <v>Push Pull system</v>
          </cell>
          <cell r="F676">
            <v>371700000</v>
          </cell>
          <cell r="G676">
            <v>4</v>
          </cell>
        </row>
        <row r="677">
          <cell r="C677" t="str">
            <v>QLDC686</v>
          </cell>
          <cell r="D677" t="str">
            <v>Tủ thiết bị mạng</v>
          </cell>
          <cell r="E677" t="str">
            <v>Network Systems cabinet</v>
          </cell>
          <cell r="F677">
            <v>116350000</v>
          </cell>
          <cell r="G677">
            <v>2</v>
          </cell>
        </row>
        <row r="678">
          <cell r="C678" t="str">
            <v>QLDC687</v>
          </cell>
          <cell r="D678" t="str">
            <v>Máy đọc mã vạch MC9190</v>
          </cell>
          <cell r="E678" t="str">
            <v>Barcode scanner</v>
          </cell>
          <cell r="F678">
            <v>45689000</v>
          </cell>
          <cell r="G678">
            <v>2</v>
          </cell>
        </row>
        <row r="679">
          <cell r="C679" t="str">
            <v>QLDC687</v>
          </cell>
          <cell r="D679" t="str">
            <v>Máy đọc mã vạch MC9190 (Bộ sạc pin)</v>
          </cell>
          <cell r="E679" t="str">
            <v>Barcode scanner</v>
          </cell>
          <cell r="F679">
            <v>3124400</v>
          </cell>
          <cell r="G679">
            <v>2</v>
          </cell>
        </row>
        <row r="680">
          <cell r="C680" t="str">
            <v>QLDC688</v>
          </cell>
          <cell r="D680" t="str">
            <v>Máy đọc mã vạch MC9190</v>
          </cell>
          <cell r="E680" t="str">
            <v>Barcode scanner</v>
          </cell>
          <cell r="F680">
            <v>45689000</v>
          </cell>
          <cell r="G680">
            <v>2</v>
          </cell>
        </row>
        <row r="681">
          <cell r="C681" t="str">
            <v>QLDC688</v>
          </cell>
          <cell r="D681" t="str">
            <v>Máy đọc mã vạch MC9190 (Bộ sạc pin)</v>
          </cell>
          <cell r="E681" t="str">
            <v>Barcode scanner</v>
          </cell>
          <cell r="F681">
            <v>3124400</v>
          </cell>
          <cell r="G681">
            <v>2</v>
          </cell>
        </row>
        <row r="682">
          <cell r="C682" t="str">
            <v>QLDC689</v>
          </cell>
          <cell r="D682" t="str">
            <v>Máy đọc mã vạch MC9190</v>
          </cell>
          <cell r="E682" t="str">
            <v>Barcode scanner</v>
          </cell>
          <cell r="F682">
            <v>45689000</v>
          </cell>
          <cell r="G682">
            <v>2</v>
          </cell>
        </row>
        <row r="683">
          <cell r="C683" t="str">
            <v>QLDC689</v>
          </cell>
          <cell r="D683" t="str">
            <v>Máy đọc mã vạch MC9190 (Bộ sạc pin)</v>
          </cell>
          <cell r="E683" t="str">
            <v>Barcode scanner</v>
          </cell>
          <cell r="F683">
            <v>3124400</v>
          </cell>
          <cell r="G683">
            <v>2</v>
          </cell>
        </row>
        <row r="684">
          <cell r="C684" t="str">
            <v>QLDC690</v>
          </cell>
          <cell r="D684" t="str">
            <v>Máy đọc mã vạch MC9190</v>
          </cell>
          <cell r="E684" t="str">
            <v>Barcode scanner</v>
          </cell>
          <cell r="F684">
            <v>45689000</v>
          </cell>
          <cell r="G684">
            <v>2</v>
          </cell>
        </row>
        <row r="685">
          <cell r="C685" t="str">
            <v>QLDC690</v>
          </cell>
          <cell r="D685" t="str">
            <v>Máy đọc mã vạch MC9190 (Bộ sạc pin)</v>
          </cell>
          <cell r="E685" t="str">
            <v>Barcode scanner</v>
          </cell>
          <cell r="F685">
            <v>3124400</v>
          </cell>
          <cell r="G685">
            <v>2</v>
          </cell>
        </row>
        <row r="686">
          <cell r="C686" t="str">
            <v>QLDC691</v>
          </cell>
          <cell r="D686" t="str">
            <v>Hệ thống thiết bị thu phát sóng vô tuyến AP7131</v>
          </cell>
          <cell r="E686" t="str">
            <v>Access point system</v>
          </cell>
          <cell r="F686">
            <v>47936000</v>
          </cell>
          <cell r="G686">
            <v>2</v>
          </cell>
        </row>
        <row r="687">
          <cell r="C687" t="str">
            <v>QLDC692</v>
          </cell>
          <cell r="D687" t="str">
            <v>Hệ thống thiết bị thu phát sóng vô tuyến AP7131</v>
          </cell>
          <cell r="E687" t="str">
            <v>Access point system</v>
          </cell>
          <cell r="F687">
            <v>159387200</v>
          </cell>
          <cell r="G687">
            <v>2</v>
          </cell>
        </row>
        <row r="688">
          <cell r="C688" t="str">
            <v>QLDC693</v>
          </cell>
          <cell r="D688" t="str">
            <v>Tủ mạng</v>
          </cell>
          <cell r="E688" t="str">
            <v>Network systems cabinet</v>
          </cell>
          <cell r="F688">
            <v>36966000</v>
          </cell>
          <cell r="G688">
            <v>2</v>
          </cell>
        </row>
        <row r="689">
          <cell r="C689" t="str">
            <v>QLDC694</v>
          </cell>
          <cell r="D689" t="str">
            <v>Hệ thống reward</v>
          </cell>
          <cell r="E689" t="str">
            <v>Reward systems</v>
          </cell>
          <cell r="F689">
            <v>112564000</v>
          </cell>
          <cell r="G689">
            <v>2</v>
          </cell>
        </row>
        <row r="690">
          <cell r="C690" t="str">
            <v>QLDC695</v>
          </cell>
          <cell r="D690" t="str">
            <v>Máy photocopy FUJI XEROX DOCUCENTRE-N4070</v>
          </cell>
          <cell r="E690" t="str">
            <v>Photocopier &amp; Scanner</v>
          </cell>
          <cell r="F690">
            <v>107380490</v>
          </cell>
          <cell r="G690">
            <v>4</v>
          </cell>
        </row>
        <row r="691">
          <cell r="C691" t="str">
            <v>QLDC696</v>
          </cell>
          <cell r="D691" t="str">
            <v>Hệ thống kệ kho Tiên Sơn - Bắc Ninh</v>
          </cell>
          <cell r="E691" t="str">
            <v>Shelf system</v>
          </cell>
          <cell r="F691">
            <v>244126823</v>
          </cell>
          <cell r="G691">
            <v>5</v>
          </cell>
        </row>
        <row r="692">
          <cell r="C692" t="str">
            <v>QLDC696</v>
          </cell>
          <cell r="D692" t="str">
            <v>Hệ thống kệ kho Tiên Sơn - Bắc Ninh (nhập TSCĐ T4/2015, tăng nguyên giá : chi phí sửa chữa lớn (tháo lắp) T7/2015</v>
          </cell>
          <cell r="E692" t="str">
            <v>Shelf system</v>
          </cell>
          <cell r="F692">
            <v>136237920</v>
          </cell>
          <cell r="G692">
            <v>5</v>
          </cell>
        </row>
        <row r="693">
          <cell r="C693" t="str">
            <v>QLDC701A</v>
          </cell>
          <cell r="D693" t="str">
            <v>Hệ thống mạng Kho Amata</v>
          </cell>
          <cell r="E693" t="str">
            <v>Network System</v>
          </cell>
          <cell r="F693">
            <v>772512300</v>
          </cell>
          <cell r="G693">
            <v>2</v>
          </cell>
        </row>
        <row r="694">
          <cell r="C694" t="str">
            <v>QLDC697</v>
          </cell>
          <cell r="D694" t="str">
            <v>Máy đọc mã vạch MC9190</v>
          </cell>
          <cell r="E694" t="str">
            <v>Barcode scanner</v>
          </cell>
          <cell r="F694">
            <v>48235600</v>
          </cell>
          <cell r="G694">
            <v>2</v>
          </cell>
        </row>
        <row r="695">
          <cell r="C695" t="str">
            <v>QLDC698</v>
          </cell>
          <cell r="D695" t="str">
            <v>Máy đọc mã vạch MC9190</v>
          </cell>
          <cell r="E695" t="str">
            <v>Barcode scanner</v>
          </cell>
          <cell r="F695">
            <v>48235600</v>
          </cell>
          <cell r="G695">
            <v>2</v>
          </cell>
        </row>
        <row r="696">
          <cell r="C696" t="str">
            <v>QLDC699</v>
          </cell>
          <cell r="D696" t="str">
            <v>Máy đọc mã vạch MC9190</v>
          </cell>
          <cell r="E696" t="str">
            <v>Barcode scanner</v>
          </cell>
          <cell r="F696">
            <v>48235600</v>
          </cell>
          <cell r="G696">
            <v>2</v>
          </cell>
        </row>
        <row r="697">
          <cell r="C697" t="str">
            <v>QLDC700</v>
          </cell>
          <cell r="D697" t="str">
            <v>Máy chà sàn liên hợp</v>
          </cell>
          <cell r="E697" t="str">
            <v>Cleaning machine</v>
          </cell>
          <cell r="F697">
            <v>60000000</v>
          </cell>
          <cell r="G697">
            <v>2</v>
          </cell>
        </row>
        <row r="698">
          <cell r="C698" t="str">
            <v>QLDC701</v>
          </cell>
          <cell r="D698" t="str">
            <v>Máy chà sàn liên hợp</v>
          </cell>
          <cell r="E698" t="str">
            <v>Cleaning machine</v>
          </cell>
          <cell r="F698">
            <v>60000000</v>
          </cell>
          <cell r="G698">
            <v>2</v>
          </cell>
        </row>
        <row r="699">
          <cell r="C699" t="str">
            <v>QLDC702</v>
          </cell>
          <cell r="D699" t="str">
            <v>Tổng đài điện thoại Panasonic KX-NS300</v>
          </cell>
          <cell r="E699" t="str">
            <v>Phone system</v>
          </cell>
          <cell r="F699">
            <v>44800000</v>
          </cell>
          <cell r="G699">
            <v>2</v>
          </cell>
        </row>
        <row r="700">
          <cell r="C700" t="str">
            <v>QLDC703</v>
          </cell>
          <cell r="D700" t="str">
            <v>Hệ thống Camera</v>
          </cell>
          <cell r="E700" t="str">
            <v>Camera system</v>
          </cell>
          <cell r="F700">
            <v>554390000</v>
          </cell>
          <cell r="G700">
            <v>2</v>
          </cell>
        </row>
        <row r="701">
          <cell r="C701" t="str">
            <v>QLDC704A</v>
          </cell>
          <cell r="D701" t="str">
            <v>Hệ thống Camera quan sát kho Amata</v>
          </cell>
          <cell r="E701" t="str">
            <v>Camera system</v>
          </cell>
          <cell r="F701">
            <v>1955514000</v>
          </cell>
          <cell r="G701">
            <v>4</v>
          </cell>
        </row>
        <row r="702">
          <cell r="C702" t="str">
            <v>QLDC704</v>
          </cell>
          <cell r="D702" t="str">
            <v>Pallet chống sóc</v>
          </cell>
          <cell r="E702" t="str">
            <v>Shock absorbing pallet</v>
          </cell>
          <cell r="F702">
            <v>146493000</v>
          </cell>
          <cell r="G702">
            <v>2</v>
          </cell>
        </row>
        <row r="703">
          <cell r="C703" t="str">
            <v>QLDC704</v>
          </cell>
          <cell r="D703" t="str">
            <v>Pallet chống sóc (Giảm nguyên giá Phí liên lạc GPS)</v>
          </cell>
          <cell r="E703" t="str">
            <v>Shock absorbing pallet</v>
          </cell>
          <cell r="F703">
            <v>-11790900</v>
          </cell>
        </row>
        <row r="704">
          <cell r="C704" t="str">
            <v>QLDC705</v>
          </cell>
          <cell r="D704" t="str">
            <v>Máy in mã vạch Intermec PM43203dpi</v>
          </cell>
          <cell r="E704" t="str">
            <v>Intermec PM43 Printer</v>
          </cell>
          <cell r="F704">
            <v>40950000</v>
          </cell>
          <cell r="G704">
            <v>2</v>
          </cell>
        </row>
        <row r="705">
          <cell r="C705" t="str">
            <v>QLDC706</v>
          </cell>
          <cell r="D705" t="str">
            <v>Hệ thống mạng</v>
          </cell>
          <cell r="E705" t="str">
            <v>Network system</v>
          </cell>
          <cell r="F705">
            <v>344582240</v>
          </cell>
          <cell r="G705">
            <v>2</v>
          </cell>
        </row>
        <row r="706">
          <cell r="C706" t="str">
            <v>QLDC707</v>
          </cell>
          <cell r="D706" t="str">
            <v>Máy đọc mã vạch MC9190</v>
          </cell>
          <cell r="E706" t="str">
            <v>Barcode scanner</v>
          </cell>
          <cell r="F706">
            <v>49865075</v>
          </cell>
          <cell r="G706">
            <v>2</v>
          </cell>
        </row>
        <row r="707">
          <cell r="C707" t="str">
            <v>QLDC708</v>
          </cell>
          <cell r="D707" t="str">
            <v>Máy đọc mã vạch MC9190</v>
          </cell>
          <cell r="E707" t="str">
            <v>Barcode scanner</v>
          </cell>
          <cell r="F707">
            <v>49865075</v>
          </cell>
          <cell r="G707">
            <v>2</v>
          </cell>
        </row>
        <row r="708">
          <cell r="C708" t="str">
            <v>QLDC709</v>
          </cell>
          <cell r="D708" t="str">
            <v>Hệ thống mạng</v>
          </cell>
          <cell r="E708" t="str">
            <v>Network system</v>
          </cell>
          <cell r="F708">
            <v>1040609250</v>
          </cell>
          <cell r="G708">
            <v>4</v>
          </cell>
        </row>
        <row r="709">
          <cell r="C709" t="str">
            <v>QLDC710</v>
          </cell>
          <cell r="D709" t="str">
            <v>Hệ thống kệ kho Quang Minh</v>
          </cell>
          <cell r="E709" t="str">
            <v>Rack system</v>
          </cell>
          <cell r="F709">
            <v>5457128100</v>
          </cell>
          <cell r="G709">
            <v>10</v>
          </cell>
        </row>
        <row r="710">
          <cell r="C710" t="str">
            <v>QLDC711</v>
          </cell>
          <cell r="D710" t="str">
            <v>Máy phát điện đã qua sử dụng AIRMAN 25KVA</v>
          </cell>
          <cell r="E710" t="str">
            <v>Electric generator</v>
          </cell>
          <cell r="F710">
            <v>127000000</v>
          </cell>
          <cell r="G710">
            <v>4</v>
          </cell>
        </row>
        <row r="711">
          <cell r="C711" t="str">
            <v>QLDC712</v>
          </cell>
          <cell r="D711" t="str">
            <v>Máy phát điện đã qua sử dụng AIRMAN 25KVA</v>
          </cell>
          <cell r="E711" t="str">
            <v>Electric generator</v>
          </cell>
          <cell r="F711">
            <v>127000000</v>
          </cell>
          <cell r="G711">
            <v>4</v>
          </cell>
        </row>
        <row r="712">
          <cell r="C712" t="str">
            <v>QLDC713</v>
          </cell>
          <cell r="D712" t="str">
            <v>Hệ thống mạng (Catalyst 3560x24+Catalyst 2960)</v>
          </cell>
          <cell r="E712" t="str">
            <v>Network system</v>
          </cell>
          <cell r="F712">
            <v>199500000</v>
          </cell>
          <cell r="G712">
            <v>3</v>
          </cell>
        </row>
        <row r="713">
          <cell r="C713" t="str">
            <v>QLDC714</v>
          </cell>
          <cell r="D713" t="str">
            <v>Hệ thống mạng (Catalyst 2960 24 10/100+Catalyst 2960 48 10/100)</v>
          </cell>
          <cell r="E713" t="str">
            <v>Network system</v>
          </cell>
          <cell r="F713">
            <v>72336000</v>
          </cell>
          <cell r="G713">
            <v>3</v>
          </cell>
        </row>
        <row r="714">
          <cell r="C714" t="str">
            <v>QLDC715</v>
          </cell>
          <cell r="D714" t="str">
            <v>Hệ thống Camera</v>
          </cell>
          <cell r="E714" t="str">
            <v>Camera system</v>
          </cell>
          <cell r="F714">
            <v>929708000</v>
          </cell>
          <cell r="G714">
            <v>3</v>
          </cell>
        </row>
        <row r="715">
          <cell r="C715" t="str">
            <v>QLDC716</v>
          </cell>
          <cell r="D715" t="str">
            <v>Container cũ - Số vỏ TTLU 9357381 (NEVN 0009)</v>
          </cell>
          <cell r="E715" t="str">
            <v>Container</v>
          </cell>
          <cell r="F715">
            <v>53300000</v>
          </cell>
          <cell r="G715">
            <v>3</v>
          </cell>
        </row>
        <row r="716">
          <cell r="C716" t="str">
            <v>QLDC717</v>
          </cell>
          <cell r="D716" t="str">
            <v>Container cũ - Số vỏ TTLU 9936706 (NEVN 0007)</v>
          </cell>
          <cell r="E716" t="str">
            <v>Container</v>
          </cell>
          <cell r="F716">
            <v>53300000</v>
          </cell>
          <cell r="G716">
            <v>3</v>
          </cell>
        </row>
        <row r="717">
          <cell r="C717" t="str">
            <v>QLDC718</v>
          </cell>
          <cell r="D717" t="str">
            <v>Container cũ - Số vỏ TTLU 6244463 (NEVN 0008)</v>
          </cell>
          <cell r="E717" t="str">
            <v>Container</v>
          </cell>
          <cell r="F717">
            <v>53300000</v>
          </cell>
          <cell r="G717">
            <v>3</v>
          </cell>
        </row>
        <row r="718">
          <cell r="C718" t="str">
            <v>QLDC719</v>
          </cell>
          <cell r="D718" t="str">
            <v>Máy photocopy RICOH MP 3054SP</v>
          </cell>
          <cell r="E718" t="str">
            <v>Photocoppier</v>
          </cell>
          <cell r="F718">
            <v>51230000</v>
          </cell>
          <cell r="G718">
            <v>5</v>
          </cell>
        </row>
        <row r="719">
          <cell r="C719" t="str">
            <v>QLDC720</v>
          </cell>
          <cell r="D719" t="str">
            <v>Thiết bị định vị GPS SRVN DigitachoN</v>
          </cell>
          <cell r="E719" t="str">
            <v>GPS device</v>
          </cell>
          <cell r="F719">
            <v>46126312</v>
          </cell>
          <cell r="G719">
            <v>4</v>
          </cell>
        </row>
        <row r="720">
          <cell r="C720" t="str">
            <v>QLDC721</v>
          </cell>
          <cell r="D720" t="str">
            <v>Thiết bị định vị GPS SRVN DigitachoN</v>
          </cell>
          <cell r="E720" t="str">
            <v>GPS device</v>
          </cell>
          <cell r="F720">
            <v>46126312</v>
          </cell>
          <cell r="G720">
            <v>4</v>
          </cell>
        </row>
        <row r="721">
          <cell r="C721" t="str">
            <v>QLDC722</v>
          </cell>
          <cell r="D721" t="str">
            <v>Thiết bị định vị GPS SRVN DigitachoN</v>
          </cell>
          <cell r="E721" t="str">
            <v>GPS device</v>
          </cell>
          <cell r="F721">
            <v>46126312</v>
          </cell>
          <cell r="G721">
            <v>4</v>
          </cell>
        </row>
        <row r="722">
          <cell r="C722" t="str">
            <v>QLDC723</v>
          </cell>
          <cell r="D722" t="str">
            <v>Thiết bị định vị GPS SRVN DigitachoN</v>
          </cell>
          <cell r="E722" t="str">
            <v>GPS device</v>
          </cell>
          <cell r="F722">
            <v>46126312</v>
          </cell>
          <cell r="G722">
            <v>4</v>
          </cell>
        </row>
        <row r="723">
          <cell r="C723" t="str">
            <v>QLDC724</v>
          </cell>
          <cell r="D723" t="str">
            <v>Thiết bị định vị GPS SRVN DigitachoN</v>
          </cell>
          <cell r="E723" t="str">
            <v>GPS device</v>
          </cell>
          <cell r="F723">
            <v>46126312</v>
          </cell>
          <cell r="G723">
            <v>4</v>
          </cell>
        </row>
        <row r="724">
          <cell r="C724" t="str">
            <v>QLDC725</v>
          </cell>
          <cell r="D724" t="str">
            <v>Thiết bị định vị GPS SRVN DigitachoN</v>
          </cell>
          <cell r="E724" t="str">
            <v>GPS device</v>
          </cell>
          <cell r="F724">
            <v>46126312</v>
          </cell>
          <cell r="G724">
            <v>4</v>
          </cell>
        </row>
        <row r="725">
          <cell r="C725" t="str">
            <v>QLDC726</v>
          </cell>
          <cell r="D725" t="str">
            <v>Thiết bị định vị GPS SRVN DigitachoN</v>
          </cell>
          <cell r="E725" t="str">
            <v>GPS device</v>
          </cell>
          <cell r="F725">
            <v>46126312</v>
          </cell>
          <cell r="G725">
            <v>4</v>
          </cell>
        </row>
        <row r="726">
          <cell r="C726" t="str">
            <v>QLDC727</v>
          </cell>
          <cell r="D726" t="str">
            <v>Thiết bị định vị GPS SRVN DigitachoN</v>
          </cell>
          <cell r="E726" t="str">
            <v>GPS device</v>
          </cell>
          <cell r="F726">
            <v>46126312</v>
          </cell>
          <cell r="G726">
            <v>4</v>
          </cell>
        </row>
        <row r="727">
          <cell r="C727" t="str">
            <v>QLDC728</v>
          </cell>
          <cell r="D727" t="str">
            <v>Thiết bị định vị GPS SRVN DigitachoN</v>
          </cell>
          <cell r="E727" t="str">
            <v>GPS device</v>
          </cell>
          <cell r="F727">
            <v>46126312</v>
          </cell>
          <cell r="G727">
            <v>4</v>
          </cell>
        </row>
        <row r="728">
          <cell r="C728" t="str">
            <v>QLDC729</v>
          </cell>
          <cell r="D728" t="str">
            <v>Thiết bị định vị GPS SRVN DigitachoN</v>
          </cell>
          <cell r="E728" t="str">
            <v>GPS device</v>
          </cell>
          <cell r="F728">
            <v>46126312</v>
          </cell>
          <cell r="G728">
            <v>4</v>
          </cell>
        </row>
        <row r="729">
          <cell r="C729" t="str">
            <v>QLDC730</v>
          </cell>
          <cell r="D729" t="str">
            <v>Thiết bị định vị GPS SRVN DigitachoN</v>
          </cell>
          <cell r="E729" t="str">
            <v>GPS device</v>
          </cell>
          <cell r="F729">
            <v>46126312</v>
          </cell>
          <cell r="G729">
            <v>4</v>
          </cell>
        </row>
        <row r="730">
          <cell r="C730" t="str">
            <v>QLDC731</v>
          </cell>
          <cell r="D730" t="str">
            <v>Thiết bị định vị GPS SRVN DigitachoN</v>
          </cell>
          <cell r="E730" t="str">
            <v>GPS device</v>
          </cell>
          <cell r="F730">
            <v>46126312</v>
          </cell>
          <cell r="G730">
            <v>4</v>
          </cell>
        </row>
        <row r="731">
          <cell r="C731" t="str">
            <v>QLDC732</v>
          </cell>
          <cell r="D731" t="str">
            <v>Thiết bị định vị GPS SRVN DigitachoN</v>
          </cell>
          <cell r="E731" t="str">
            <v>GPS device</v>
          </cell>
          <cell r="F731">
            <v>46126312</v>
          </cell>
          <cell r="G731">
            <v>4</v>
          </cell>
        </row>
        <row r="732">
          <cell r="C732" t="str">
            <v>QLDC733</v>
          </cell>
          <cell r="D732" t="str">
            <v>Thiết bị định vị GPS SRVN DigitachoN</v>
          </cell>
          <cell r="E732" t="str">
            <v>GPS device</v>
          </cell>
          <cell r="F732">
            <v>46126312</v>
          </cell>
          <cell r="G732">
            <v>4</v>
          </cell>
        </row>
        <row r="733">
          <cell r="C733" t="str">
            <v>QLDC734</v>
          </cell>
          <cell r="D733" t="str">
            <v>Thiết bị định vị GPS SRVN DigitachoN</v>
          </cell>
          <cell r="E733" t="str">
            <v>GPS device</v>
          </cell>
          <cell r="F733">
            <v>46126312</v>
          </cell>
          <cell r="G733">
            <v>4</v>
          </cell>
        </row>
        <row r="734">
          <cell r="C734" t="str">
            <v>QLDC735</v>
          </cell>
          <cell r="D734" t="str">
            <v>Thiết bị định vị GPS SRVN DigitachoN</v>
          </cell>
          <cell r="E734" t="str">
            <v>GPS device</v>
          </cell>
          <cell r="F734">
            <v>46126312</v>
          </cell>
          <cell r="G734">
            <v>4</v>
          </cell>
        </row>
        <row r="735">
          <cell r="C735" t="str">
            <v>QLDC736</v>
          </cell>
          <cell r="D735" t="str">
            <v>Thiết bị định vị GPS SRVN DigitachoN</v>
          </cell>
          <cell r="E735" t="str">
            <v>GPS device</v>
          </cell>
          <cell r="F735">
            <v>46126312</v>
          </cell>
          <cell r="G735">
            <v>4</v>
          </cell>
        </row>
        <row r="736">
          <cell r="C736" t="str">
            <v>QLDC737</v>
          </cell>
          <cell r="D736" t="str">
            <v>Thiết bị định vị GPS SRVN DigitachoN</v>
          </cell>
          <cell r="E736" t="str">
            <v>GPS device</v>
          </cell>
          <cell r="F736">
            <v>46126312</v>
          </cell>
          <cell r="G736">
            <v>4</v>
          </cell>
        </row>
        <row r="737">
          <cell r="C737" t="str">
            <v>QLDC738</v>
          </cell>
          <cell r="D737" t="str">
            <v>Thiết bị định vị GPS SRVN DigitachoN</v>
          </cell>
          <cell r="E737" t="str">
            <v>GPS device</v>
          </cell>
          <cell r="F737">
            <v>46126312</v>
          </cell>
          <cell r="G737">
            <v>4</v>
          </cell>
        </row>
        <row r="738">
          <cell r="C738" t="str">
            <v>QLDC739</v>
          </cell>
          <cell r="D738" t="str">
            <v>Thiết bị định vị GPS SRVN DigitachoN</v>
          </cell>
          <cell r="E738" t="str">
            <v>GPS device</v>
          </cell>
          <cell r="F738">
            <v>46126312</v>
          </cell>
          <cell r="G738">
            <v>4</v>
          </cell>
        </row>
        <row r="739">
          <cell r="C739" t="str">
            <v>QLDC740</v>
          </cell>
          <cell r="D739" t="str">
            <v>Thiết bị định vị GPS SRVN DigitachoN</v>
          </cell>
          <cell r="E739" t="str">
            <v>GPS device</v>
          </cell>
          <cell r="F739">
            <v>46126312</v>
          </cell>
          <cell r="G739">
            <v>4</v>
          </cell>
        </row>
        <row r="740">
          <cell r="C740" t="str">
            <v>QLDC741</v>
          </cell>
          <cell r="D740" t="str">
            <v>Thiết bị định vị GPS SRVN DigitachoN</v>
          </cell>
          <cell r="E740" t="str">
            <v>GPS device</v>
          </cell>
          <cell r="F740">
            <v>46126312</v>
          </cell>
          <cell r="G740">
            <v>4</v>
          </cell>
        </row>
        <row r="741">
          <cell r="C741" t="str">
            <v>QLDC742</v>
          </cell>
          <cell r="D741" t="str">
            <v>Thiết bị định vị GPS SRVN DigitachoN</v>
          </cell>
          <cell r="E741" t="str">
            <v>GPS device</v>
          </cell>
          <cell r="F741">
            <v>46126312</v>
          </cell>
          <cell r="G741">
            <v>4</v>
          </cell>
        </row>
        <row r="742">
          <cell r="C742" t="str">
            <v>QLDC743</v>
          </cell>
          <cell r="D742" t="str">
            <v>Thiết bị định vị GPS SRVN DigitachoN</v>
          </cell>
          <cell r="E742" t="str">
            <v>GPS device</v>
          </cell>
          <cell r="F742">
            <v>46126312</v>
          </cell>
          <cell r="G742">
            <v>4</v>
          </cell>
        </row>
        <row r="743">
          <cell r="C743" t="str">
            <v>QLDC744</v>
          </cell>
          <cell r="D743" t="str">
            <v>Thiết bị định vị GPS SRVN DigitachoN</v>
          </cell>
          <cell r="E743" t="str">
            <v>GPS device</v>
          </cell>
          <cell r="F743">
            <v>46126312</v>
          </cell>
          <cell r="G743">
            <v>4</v>
          </cell>
        </row>
        <row r="744">
          <cell r="C744" t="str">
            <v>QLDC745</v>
          </cell>
          <cell r="D744" t="str">
            <v>Thiết bị định vị GPS SRVN DigitachoN</v>
          </cell>
          <cell r="E744" t="str">
            <v>GPS device</v>
          </cell>
          <cell r="F744">
            <v>46126312</v>
          </cell>
          <cell r="G744">
            <v>4</v>
          </cell>
        </row>
        <row r="745">
          <cell r="C745" t="str">
            <v>QLDC746</v>
          </cell>
          <cell r="D745" t="str">
            <v>Thiết bị định vị GPS SRVN DigitachoN</v>
          </cell>
          <cell r="E745" t="str">
            <v>GPS device</v>
          </cell>
          <cell r="F745">
            <v>46126312</v>
          </cell>
          <cell r="G745">
            <v>4</v>
          </cell>
        </row>
        <row r="746">
          <cell r="C746" t="str">
            <v>QLDC747</v>
          </cell>
          <cell r="D746" t="str">
            <v>Thiết bị định vị GPS SRVN DigitachoN</v>
          </cell>
          <cell r="E746" t="str">
            <v>GPS device</v>
          </cell>
          <cell r="F746">
            <v>46126312</v>
          </cell>
          <cell r="G746">
            <v>4</v>
          </cell>
        </row>
        <row r="747">
          <cell r="C747" t="str">
            <v>QLDC748</v>
          </cell>
          <cell r="D747" t="str">
            <v>Thiết bị định vị GPS SRVN DigitachoN</v>
          </cell>
          <cell r="E747" t="str">
            <v>GPS device</v>
          </cell>
          <cell r="F747">
            <v>46126312</v>
          </cell>
          <cell r="G747">
            <v>4</v>
          </cell>
        </row>
        <row r="748">
          <cell r="C748" t="str">
            <v>QLDC749</v>
          </cell>
          <cell r="D748" t="str">
            <v>Thiết bị định vị GPS SRVN DigitachoN</v>
          </cell>
          <cell r="E748" t="str">
            <v>GPS device</v>
          </cell>
          <cell r="F748">
            <v>46126312</v>
          </cell>
          <cell r="G748">
            <v>4</v>
          </cell>
        </row>
        <row r="749">
          <cell r="C749" t="str">
            <v>QLDC750</v>
          </cell>
          <cell r="D749" t="str">
            <v>Thiết bị định vị GPS SRVN DigitachoN</v>
          </cell>
          <cell r="E749" t="str">
            <v>GPS device</v>
          </cell>
          <cell r="F749">
            <v>46126312</v>
          </cell>
          <cell r="G749">
            <v>4</v>
          </cell>
        </row>
        <row r="750">
          <cell r="C750" t="str">
            <v>QLDC751</v>
          </cell>
          <cell r="D750" t="str">
            <v>Thiết bị định vị GPS SRVN DigitachoN</v>
          </cell>
          <cell r="E750" t="str">
            <v>GPS device</v>
          </cell>
          <cell r="F750">
            <v>46126312</v>
          </cell>
          <cell r="G750">
            <v>4</v>
          </cell>
        </row>
        <row r="751">
          <cell r="C751" t="str">
            <v>QLDC752</v>
          </cell>
          <cell r="D751" t="str">
            <v>Thiết bị định vị GPS SRVN DigitachoN</v>
          </cell>
          <cell r="E751" t="str">
            <v>GPS device</v>
          </cell>
          <cell r="F751">
            <v>46126312</v>
          </cell>
          <cell r="G751">
            <v>4</v>
          </cell>
        </row>
        <row r="752">
          <cell r="C752" t="str">
            <v>QLDC753</v>
          </cell>
          <cell r="D752" t="str">
            <v>Thiết bị định vị GPS SRVN DigitachoN</v>
          </cell>
          <cell r="E752" t="str">
            <v>GPS device</v>
          </cell>
          <cell r="F752">
            <v>46126312</v>
          </cell>
          <cell r="G752">
            <v>4</v>
          </cell>
        </row>
        <row r="753">
          <cell r="C753" t="str">
            <v>QLDC754</v>
          </cell>
          <cell r="D753" t="str">
            <v>Thiết bị định vị GPS SRVN DigitachoN</v>
          </cell>
          <cell r="E753" t="str">
            <v>GPS device</v>
          </cell>
          <cell r="F753">
            <v>46126312</v>
          </cell>
          <cell r="G753">
            <v>4</v>
          </cell>
        </row>
        <row r="754">
          <cell r="C754" t="str">
            <v>QLDC755</v>
          </cell>
          <cell r="D754" t="str">
            <v>Thiết bị định vị GPS SRVN DigitachoN</v>
          </cell>
          <cell r="E754" t="str">
            <v>GPS device</v>
          </cell>
          <cell r="F754">
            <v>46126312</v>
          </cell>
          <cell r="G754">
            <v>4</v>
          </cell>
        </row>
        <row r="755">
          <cell r="C755" t="str">
            <v>QLDC756</v>
          </cell>
          <cell r="D755" t="str">
            <v>Thiết bị định vị GPS SRVN DigitachoN</v>
          </cell>
          <cell r="E755" t="str">
            <v>GPS device</v>
          </cell>
          <cell r="F755">
            <v>46126312</v>
          </cell>
          <cell r="G755">
            <v>4</v>
          </cell>
        </row>
        <row r="756">
          <cell r="C756" t="str">
            <v>QLDC757</v>
          </cell>
          <cell r="D756" t="str">
            <v>Thiết bị định vị GPS SRVN DigitachoN</v>
          </cell>
          <cell r="E756" t="str">
            <v>GPS device</v>
          </cell>
          <cell r="F756">
            <v>46126312</v>
          </cell>
          <cell r="G756">
            <v>4</v>
          </cell>
        </row>
        <row r="757">
          <cell r="C757" t="str">
            <v>QLDC758</v>
          </cell>
          <cell r="D757" t="str">
            <v>Thiết bị định vị GPS SRVN DigitachoN</v>
          </cell>
          <cell r="E757" t="str">
            <v>GPS device</v>
          </cell>
          <cell r="F757">
            <v>46126312</v>
          </cell>
          <cell r="G757">
            <v>4</v>
          </cell>
        </row>
        <row r="758">
          <cell r="C758" t="str">
            <v>QLDC759</v>
          </cell>
          <cell r="D758" t="str">
            <v>Thiết bị định vị GPS SRVN DigitachoN</v>
          </cell>
          <cell r="E758" t="str">
            <v>GPS device</v>
          </cell>
          <cell r="F758">
            <v>46126312</v>
          </cell>
          <cell r="G758">
            <v>4</v>
          </cell>
        </row>
        <row r="759">
          <cell r="C759" t="str">
            <v>QLDC760</v>
          </cell>
          <cell r="D759" t="str">
            <v>Thiết bị định vị GPS SRVN DigitachoN</v>
          </cell>
          <cell r="E759" t="str">
            <v>GPS device</v>
          </cell>
          <cell r="F759">
            <v>46126312</v>
          </cell>
          <cell r="G759">
            <v>4</v>
          </cell>
        </row>
        <row r="760">
          <cell r="C760" t="str">
            <v>QLDC761</v>
          </cell>
          <cell r="D760" t="str">
            <v>Thiết bị định vị GPS SRVN DigitachoN</v>
          </cell>
          <cell r="E760" t="str">
            <v>GPS device</v>
          </cell>
          <cell r="F760">
            <v>46126312</v>
          </cell>
          <cell r="G760">
            <v>4</v>
          </cell>
        </row>
        <row r="761">
          <cell r="C761" t="str">
            <v>QLDC762</v>
          </cell>
          <cell r="D761" t="str">
            <v>Thiết bị định vị GPS SRVN DigitachoN</v>
          </cell>
          <cell r="E761" t="str">
            <v>GPS device</v>
          </cell>
          <cell r="F761">
            <v>46126312</v>
          </cell>
          <cell r="G761">
            <v>4</v>
          </cell>
        </row>
        <row r="762">
          <cell r="C762" t="str">
            <v>QLDC763</v>
          </cell>
          <cell r="D762" t="str">
            <v>Thiết bị định vị GPS SRVN DigitachoN</v>
          </cell>
          <cell r="E762" t="str">
            <v>GPS device</v>
          </cell>
          <cell r="F762">
            <v>46126312</v>
          </cell>
          <cell r="G762">
            <v>4</v>
          </cell>
        </row>
        <row r="763">
          <cell r="C763" t="str">
            <v>QLDC764</v>
          </cell>
          <cell r="D763" t="str">
            <v>Thiết bị định vị GPS SRVN DigitachoN</v>
          </cell>
          <cell r="E763" t="str">
            <v>GPS device</v>
          </cell>
          <cell r="F763">
            <v>46126312</v>
          </cell>
          <cell r="G763">
            <v>4</v>
          </cell>
        </row>
        <row r="764">
          <cell r="C764" t="str">
            <v>QLDC765</v>
          </cell>
          <cell r="D764" t="str">
            <v>Thiết bị định vị GPS SRVN DigitachoN</v>
          </cell>
          <cell r="E764" t="str">
            <v>GPS device</v>
          </cell>
          <cell r="F764">
            <v>46126312</v>
          </cell>
          <cell r="G764">
            <v>4</v>
          </cell>
        </row>
        <row r="765">
          <cell r="C765" t="str">
            <v>QLDC766</v>
          </cell>
          <cell r="D765" t="str">
            <v>Thiết bị định vị GPS SRVN DigitachoN</v>
          </cell>
          <cell r="E765" t="str">
            <v>GPS device</v>
          </cell>
          <cell r="F765">
            <v>46126312</v>
          </cell>
          <cell r="G765">
            <v>4</v>
          </cell>
        </row>
        <row r="766">
          <cell r="C766" t="str">
            <v>QLDC767</v>
          </cell>
          <cell r="D766" t="str">
            <v>Thiết bị định vị GPS SRVN DigitachoN</v>
          </cell>
          <cell r="E766" t="str">
            <v>GPS device</v>
          </cell>
          <cell r="F766">
            <v>46126312</v>
          </cell>
          <cell r="G766">
            <v>4</v>
          </cell>
        </row>
        <row r="767">
          <cell r="C767" t="str">
            <v>QLDC768</v>
          </cell>
          <cell r="D767" t="str">
            <v>Thiết bị định vị GPS SRVN DigitachoN</v>
          </cell>
          <cell r="E767" t="str">
            <v>GPS device</v>
          </cell>
          <cell r="F767">
            <v>46126312</v>
          </cell>
          <cell r="G767">
            <v>4</v>
          </cell>
        </row>
        <row r="768">
          <cell r="C768" t="str">
            <v>QLDC769</v>
          </cell>
          <cell r="D768" t="str">
            <v>Thiết bị định vị GPS SRVN DigitachoN</v>
          </cell>
          <cell r="E768" t="str">
            <v>GPS device</v>
          </cell>
          <cell r="F768">
            <v>46126312</v>
          </cell>
          <cell r="G768">
            <v>4</v>
          </cell>
        </row>
        <row r="769">
          <cell r="C769" t="str">
            <v>QLDC770</v>
          </cell>
          <cell r="D769" t="str">
            <v>Thiết bị định vị GPS SRVN DigitachoN</v>
          </cell>
          <cell r="E769" t="str">
            <v>GPS device</v>
          </cell>
          <cell r="F769">
            <v>46126312</v>
          </cell>
          <cell r="G769">
            <v>4</v>
          </cell>
        </row>
        <row r="770">
          <cell r="C770" t="str">
            <v>QLDC771</v>
          </cell>
          <cell r="D770" t="str">
            <v>Thiết bị định vị GPS SRVN DigitachoN</v>
          </cell>
          <cell r="E770" t="str">
            <v>GPS device</v>
          </cell>
          <cell r="F770">
            <v>46126312</v>
          </cell>
          <cell r="G770">
            <v>4</v>
          </cell>
        </row>
        <row r="771">
          <cell r="C771" t="str">
            <v>QLDC772</v>
          </cell>
          <cell r="D771" t="str">
            <v>Thiết bị định vị GPS SRVN DigitachoN</v>
          </cell>
          <cell r="E771" t="str">
            <v>GPS device</v>
          </cell>
          <cell r="F771">
            <v>46126312</v>
          </cell>
          <cell r="G771">
            <v>4</v>
          </cell>
        </row>
        <row r="772">
          <cell r="C772" t="str">
            <v>QLDC773</v>
          </cell>
          <cell r="D772" t="str">
            <v>Thiết bị định vị GPS SRVN DigitachoN</v>
          </cell>
          <cell r="E772" t="str">
            <v>GPS device</v>
          </cell>
          <cell r="F772">
            <v>46126312</v>
          </cell>
          <cell r="G772">
            <v>4</v>
          </cell>
        </row>
        <row r="773">
          <cell r="C773" t="str">
            <v>QLDC774</v>
          </cell>
          <cell r="D773" t="str">
            <v>Thiết bị định vị GPS SRVN DigitachoN</v>
          </cell>
          <cell r="E773" t="str">
            <v>GPS device</v>
          </cell>
          <cell r="F773">
            <v>46126312</v>
          </cell>
          <cell r="G773">
            <v>4</v>
          </cell>
        </row>
        <row r="774">
          <cell r="C774" t="str">
            <v>QLDC775</v>
          </cell>
          <cell r="D774" t="str">
            <v>Thiết bị định vị GPS SRVN DigitachoN</v>
          </cell>
          <cell r="E774" t="str">
            <v>GPS device</v>
          </cell>
          <cell r="F774">
            <v>45971804</v>
          </cell>
          <cell r="G774">
            <v>4</v>
          </cell>
        </row>
        <row r="775">
          <cell r="C775" t="str">
            <v>QLDC776</v>
          </cell>
          <cell r="D775" t="str">
            <v>Thiết bị định vị GPS SRVN DigitachoN</v>
          </cell>
          <cell r="E775" t="str">
            <v>GPS device</v>
          </cell>
          <cell r="F775">
            <v>45971804</v>
          </cell>
          <cell r="G775">
            <v>4</v>
          </cell>
        </row>
        <row r="776">
          <cell r="C776" t="str">
            <v>QLDC777</v>
          </cell>
          <cell r="D776" t="str">
            <v>Thiết bị định vị GPS SRVN DigitachoN</v>
          </cell>
          <cell r="E776" t="str">
            <v>GPS device</v>
          </cell>
          <cell r="F776">
            <v>45971804</v>
          </cell>
          <cell r="G776">
            <v>4</v>
          </cell>
        </row>
        <row r="777">
          <cell r="C777" t="str">
            <v>QLDC778</v>
          </cell>
          <cell r="D777" t="str">
            <v>Thiết bị định vị GPS SRVN DigitachoN</v>
          </cell>
          <cell r="E777" t="str">
            <v>GPS device</v>
          </cell>
          <cell r="F777">
            <v>45971804</v>
          </cell>
          <cell r="G777">
            <v>4</v>
          </cell>
        </row>
        <row r="778">
          <cell r="C778" t="str">
            <v>QLDC779</v>
          </cell>
          <cell r="D778" t="str">
            <v>Thiết bị định vị GPS SRVN DigitachoN</v>
          </cell>
          <cell r="E778" t="str">
            <v>GPS device</v>
          </cell>
          <cell r="F778">
            <v>45971804</v>
          </cell>
          <cell r="G778">
            <v>4</v>
          </cell>
        </row>
        <row r="779">
          <cell r="C779" t="str">
            <v>QLDC780</v>
          </cell>
          <cell r="D779" t="str">
            <v>Thiết bị định vị GPS SRVN DigitachoN</v>
          </cell>
          <cell r="E779" t="str">
            <v>GPS device</v>
          </cell>
          <cell r="F779">
            <v>45971804</v>
          </cell>
          <cell r="G779">
            <v>4</v>
          </cell>
        </row>
        <row r="780">
          <cell r="C780" t="str">
            <v>QLDC781</v>
          </cell>
          <cell r="D780" t="str">
            <v>Thiết bị định vị GPS SRVN DigitachoN</v>
          </cell>
          <cell r="E780" t="str">
            <v>GPS device</v>
          </cell>
          <cell r="F780">
            <v>45971804</v>
          </cell>
          <cell r="G780">
            <v>4</v>
          </cell>
        </row>
        <row r="781">
          <cell r="C781" t="str">
            <v>QLDC782</v>
          </cell>
          <cell r="D781" t="str">
            <v>Thiết bị định vị GPS SRVN DigitachoN</v>
          </cell>
          <cell r="E781" t="str">
            <v>GPS device</v>
          </cell>
          <cell r="F781">
            <v>45971804</v>
          </cell>
          <cell r="G781">
            <v>4</v>
          </cell>
        </row>
        <row r="782">
          <cell r="C782" t="str">
            <v>QLDC783</v>
          </cell>
          <cell r="D782" t="str">
            <v>Thiết bị định vị GPS SRVN DigitachoN</v>
          </cell>
          <cell r="E782" t="str">
            <v>GPS device</v>
          </cell>
          <cell r="F782">
            <v>45971804</v>
          </cell>
          <cell r="G782">
            <v>4</v>
          </cell>
        </row>
        <row r="783">
          <cell r="C783" t="str">
            <v>QLDC784</v>
          </cell>
          <cell r="D783" t="str">
            <v>Thiết bị định vị GPS SRVN DigitachoN</v>
          </cell>
          <cell r="E783" t="str">
            <v>GPS device</v>
          </cell>
          <cell r="F783">
            <v>45971804</v>
          </cell>
          <cell r="G783">
            <v>4</v>
          </cell>
        </row>
        <row r="784">
          <cell r="C784" t="str">
            <v>QLDC785</v>
          </cell>
          <cell r="D784" t="str">
            <v>Thiết bị định vị GPS SRVN DigitachoN</v>
          </cell>
          <cell r="E784" t="str">
            <v>GPS device</v>
          </cell>
          <cell r="F784">
            <v>45971804</v>
          </cell>
          <cell r="G784">
            <v>4</v>
          </cell>
        </row>
        <row r="785">
          <cell r="C785" t="str">
            <v>QLDC786</v>
          </cell>
          <cell r="D785" t="str">
            <v>Thiết bị định vị GPS SRVN DigitachoN</v>
          </cell>
          <cell r="E785" t="str">
            <v>GPS device</v>
          </cell>
          <cell r="F785">
            <v>45971804</v>
          </cell>
          <cell r="G785">
            <v>4</v>
          </cell>
        </row>
        <row r="786">
          <cell r="C786" t="str">
            <v>QLDC787</v>
          </cell>
          <cell r="D786" t="str">
            <v>Thiết bị định vị GPS SRVN DigitachoN</v>
          </cell>
          <cell r="E786" t="str">
            <v>GPS device</v>
          </cell>
          <cell r="F786">
            <v>45971804</v>
          </cell>
          <cell r="G786">
            <v>4</v>
          </cell>
        </row>
        <row r="787">
          <cell r="C787" t="str">
            <v>QLDC788</v>
          </cell>
          <cell r="D787" t="str">
            <v>Thiết bị định vị GPS SRVN DigitachoN</v>
          </cell>
          <cell r="E787" t="str">
            <v>GPS device</v>
          </cell>
          <cell r="F787">
            <v>45971804</v>
          </cell>
          <cell r="G787">
            <v>4</v>
          </cell>
        </row>
        <row r="788">
          <cell r="C788" t="str">
            <v>QLDC789</v>
          </cell>
          <cell r="D788" t="str">
            <v>Thiết bị định vị GPS SRVN DigitachoN</v>
          </cell>
          <cell r="E788" t="str">
            <v>GPS device</v>
          </cell>
          <cell r="F788">
            <v>45971804</v>
          </cell>
          <cell r="G788">
            <v>4</v>
          </cell>
        </row>
        <row r="789">
          <cell r="C789" t="str">
            <v>QLDC790</v>
          </cell>
          <cell r="D789" t="str">
            <v>Thiết bị định vị GPS SRVN DigitachoN</v>
          </cell>
          <cell r="E789" t="str">
            <v>GPS device</v>
          </cell>
          <cell r="F789">
            <v>45971804</v>
          </cell>
          <cell r="G789">
            <v>4</v>
          </cell>
        </row>
        <row r="790">
          <cell r="C790" t="str">
            <v>QLDC791</v>
          </cell>
          <cell r="D790" t="str">
            <v>Thiết bị định vị GPS SRVN DigitachoN</v>
          </cell>
          <cell r="E790" t="str">
            <v>GPS device</v>
          </cell>
          <cell r="F790">
            <v>45971804</v>
          </cell>
          <cell r="G790">
            <v>4</v>
          </cell>
        </row>
        <row r="791">
          <cell r="C791" t="str">
            <v>QLDC792</v>
          </cell>
          <cell r="D791" t="str">
            <v>Thiết bị định vị GPS SRVN DigitachoN</v>
          </cell>
          <cell r="E791" t="str">
            <v>GPS device</v>
          </cell>
          <cell r="F791">
            <v>45971804</v>
          </cell>
          <cell r="G791">
            <v>4</v>
          </cell>
        </row>
        <row r="792">
          <cell r="C792" t="str">
            <v>QLDC793</v>
          </cell>
          <cell r="D792" t="str">
            <v>Thiết bị định vị GPS SRVN DigitachoN</v>
          </cell>
          <cell r="E792" t="str">
            <v>GPS device</v>
          </cell>
          <cell r="F792">
            <v>45971804</v>
          </cell>
          <cell r="G792">
            <v>4</v>
          </cell>
        </row>
        <row r="793">
          <cell r="C793" t="str">
            <v>QLDC794</v>
          </cell>
          <cell r="D793" t="str">
            <v>Thiết bị định vị GPS SRVN DigitachoN</v>
          </cell>
          <cell r="E793" t="str">
            <v>GPS device</v>
          </cell>
          <cell r="F793">
            <v>45971804</v>
          </cell>
          <cell r="G793">
            <v>4</v>
          </cell>
        </row>
        <row r="794">
          <cell r="C794" t="str">
            <v>QLDC795</v>
          </cell>
          <cell r="D794" t="str">
            <v>Thiết bị định vị GPS SRVN DigitachoN</v>
          </cell>
          <cell r="E794" t="str">
            <v>GPS device</v>
          </cell>
          <cell r="F794">
            <v>45971804</v>
          </cell>
          <cell r="G794">
            <v>4</v>
          </cell>
        </row>
        <row r="795">
          <cell r="C795" t="str">
            <v>QLDC796</v>
          </cell>
          <cell r="D795" t="str">
            <v>Thiết bị định vị GPS SRVN DigitachoN</v>
          </cell>
          <cell r="E795" t="str">
            <v>GPS device</v>
          </cell>
          <cell r="F795">
            <v>45971804</v>
          </cell>
          <cell r="G795">
            <v>4</v>
          </cell>
        </row>
        <row r="796">
          <cell r="C796" t="str">
            <v>QLDC797</v>
          </cell>
          <cell r="D796" t="str">
            <v>Thiết bị định vị GPS SRVN DigitachoN</v>
          </cell>
          <cell r="E796" t="str">
            <v>GPS device</v>
          </cell>
          <cell r="F796">
            <v>45971804</v>
          </cell>
          <cell r="G796">
            <v>4</v>
          </cell>
        </row>
        <row r="797">
          <cell r="C797" t="str">
            <v>QLDC798</v>
          </cell>
          <cell r="D797" t="str">
            <v>Thiết bị định vị GPS SRVN DigitachoN</v>
          </cell>
          <cell r="E797" t="str">
            <v>GPS device</v>
          </cell>
          <cell r="F797">
            <v>45971804</v>
          </cell>
          <cell r="G797">
            <v>4</v>
          </cell>
        </row>
        <row r="798">
          <cell r="C798" t="str">
            <v>QLDC799</v>
          </cell>
          <cell r="D798" t="str">
            <v>Thiết bị định vị GPS SRVN DigitachoN</v>
          </cell>
          <cell r="E798" t="str">
            <v>GPS device</v>
          </cell>
          <cell r="F798">
            <v>45971804</v>
          </cell>
          <cell r="G798">
            <v>4</v>
          </cell>
        </row>
        <row r="799">
          <cell r="C799" t="str">
            <v>QLDC800</v>
          </cell>
          <cell r="D799" t="str">
            <v>Thiết bị định vị GPS SRVN DigitachoN</v>
          </cell>
          <cell r="E799" t="str">
            <v>GPS device</v>
          </cell>
          <cell r="F799">
            <v>45971804</v>
          </cell>
          <cell r="G799">
            <v>4</v>
          </cell>
        </row>
        <row r="800">
          <cell r="C800" t="str">
            <v>QLDC801</v>
          </cell>
          <cell r="D800" t="str">
            <v>Thiết bị định vị GPS SRVN DigitachoN</v>
          </cell>
          <cell r="E800" t="str">
            <v>GPS device</v>
          </cell>
          <cell r="F800">
            <v>45971804</v>
          </cell>
          <cell r="G800">
            <v>4</v>
          </cell>
        </row>
        <row r="801">
          <cell r="C801" t="str">
            <v>QLDC802</v>
          </cell>
          <cell r="D801" t="str">
            <v>Thiết bị định vị GPS SRVN DigitachoN</v>
          </cell>
          <cell r="E801" t="str">
            <v>GPS device</v>
          </cell>
          <cell r="F801">
            <v>45971804</v>
          </cell>
          <cell r="G801">
            <v>4</v>
          </cell>
        </row>
        <row r="802">
          <cell r="C802" t="str">
            <v>QLDC803</v>
          </cell>
          <cell r="D802" t="str">
            <v>Thiết bị định vị GPS SRVN DigitachoN</v>
          </cell>
          <cell r="E802" t="str">
            <v>GPS device</v>
          </cell>
          <cell r="F802">
            <v>45971804</v>
          </cell>
          <cell r="G802">
            <v>4</v>
          </cell>
        </row>
        <row r="803">
          <cell r="C803" t="str">
            <v>QLDC804</v>
          </cell>
          <cell r="D803" t="str">
            <v>Thiết bị định vị GPS SRVN DigitachoN</v>
          </cell>
          <cell r="E803" t="str">
            <v>GPS device</v>
          </cell>
          <cell r="F803">
            <v>45971804</v>
          </cell>
          <cell r="G803">
            <v>4</v>
          </cell>
        </row>
        <row r="804">
          <cell r="C804" t="str">
            <v>QLDC805</v>
          </cell>
          <cell r="D804" t="str">
            <v>Thiết bị định vị GPS SRVN DigitachoN</v>
          </cell>
          <cell r="E804" t="str">
            <v>GPS device</v>
          </cell>
          <cell r="F804">
            <v>45971804</v>
          </cell>
          <cell r="G804">
            <v>4</v>
          </cell>
        </row>
        <row r="805">
          <cell r="C805" t="str">
            <v>QLDC806</v>
          </cell>
          <cell r="D805" t="str">
            <v>Thiết bị định vị GPS SRVN DigitachoN</v>
          </cell>
          <cell r="E805" t="str">
            <v>GPS device</v>
          </cell>
          <cell r="F805">
            <v>45971804</v>
          </cell>
          <cell r="G805">
            <v>4</v>
          </cell>
        </row>
        <row r="806">
          <cell r="C806" t="str">
            <v>QLDC807</v>
          </cell>
          <cell r="D806" t="str">
            <v>Thiết bị định vị GPS SRVN DigitachoN</v>
          </cell>
          <cell r="E806" t="str">
            <v>GPS device</v>
          </cell>
          <cell r="F806">
            <v>45971804</v>
          </cell>
          <cell r="G806">
            <v>4</v>
          </cell>
        </row>
        <row r="807">
          <cell r="C807" t="str">
            <v>QLDC808</v>
          </cell>
          <cell r="D807" t="str">
            <v>Thiết bị định vị GPS SRVN DigitachoN</v>
          </cell>
          <cell r="E807" t="str">
            <v>GPS device</v>
          </cell>
          <cell r="F807">
            <v>45971804</v>
          </cell>
          <cell r="G807">
            <v>4</v>
          </cell>
        </row>
        <row r="808">
          <cell r="C808" t="str">
            <v>QLDC809</v>
          </cell>
          <cell r="D808" t="str">
            <v>Thiết bị định vị GPS SRVN DigitachoN</v>
          </cell>
          <cell r="E808" t="str">
            <v>GPS device</v>
          </cell>
          <cell r="F808">
            <v>45971804</v>
          </cell>
          <cell r="G808">
            <v>4</v>
          </cell>
        </row>
        <row r="809">
          <cell r="C809" t="str">
            <v>QLDC810</v>
          </cell>
          <cell r="D809" t="str">
            <v>Thiết bị định vị GPS SRVN DigitachoN</v>
          </cell>
          <cell r="E809" t="str">
            <v>GPS device</v>
          </cell>
          <cell r="F809">
            <v>45971804</v>
          </cell>
          <cell r="G809">
            <v>4</v>
          </cell>
        </row>
        <row r="810">
          <cell r="C810" t="str">
            <v>QLDC811</v>
          </cell>
          <cell r="D810" t="str">
            <v>Thiết bị định vị GPS SRVN DigitachoN</v>
          </cell>
          <cell r="E810" t="str">
            <v>GPS device</v>
          </cell>
          <cell r="F810">
            <v>45971804</v>
          </cell>
          <cell r="G810">
            <v>4</v>
          </cell>
        </row>
        <row r="811">
          <cell r="C811" t="str">
            <v>QLDC812</v>
          </cell>
          <cell r="D811" t="str">
            <v>Thiết bị định vị GPS SRVN DigitachoN</v>
          </cell>
          <cell r="E811" t="str">
            <v>GPS device</v>
          </cell>
          <cell r="F811">
            <v>45971804</v>
          </cell>
          <cell r="G811">
            <v>4</v>
          </cell>
        </row>
        <row r="812">
          <cell r="C812" t="str">
            <v>QLDC813</v>
          </cell>
          <cell r="D812" t="str">
            <v>Thiết bị định vị GPS SRVN DigitachoN</v>
          </cell>
          <cell r="E812" t="str">
            <v>GPS device</v>
          </cell>
          <cell r="F812">
            <v>45971804</v>
          </cell>
          <cell r="G812">
            <v>4</v>
          </cell>
        </row>
        <row r="813">
          <cell r="C813" t="str">
            <v>QLDC814</v>
          </cell>
          <cell r="D813" t="str">
            <v>Thiết bị định vị GPS SRVN DigitachoN</v>
          </cell>
          <cell r="E813" t="str">
            <v>GPS device</v>
          </cell>
          <cell r="F813">
            <v>45971804</v>
          </cell>
          <cell r="G813">
            <v>4</v>
          </cell>
        </row>
        <row r="814">
          <cell r="C814" t="str">
            <v>QLDC815</v>
          </cell>
          <cell r="D814" t="str">
            <v>Thiết bị định vị GPS SRVN DigitachoN</v>
          </cell>
          <cell r="E814" t="str">
            <v>GPS device</v>
          </cell>
          <cell r="F814">
            <v>45971804</v>
          </cell>
          <cell r="G814">
            <v>4</v>
          </cell>
        </row>
        <row r="815">
          <cell r="C815" t="str">
            <v>QLDC816</v>
          </cell>
          <cell r="D815" t="str">
            <v>Thiết bị định vị GPS SRVN DigitachoN</v>
          </cell>
          <cell r="E815" t="str">
            <v>GPS device</v>
          </cell>
          <cell r="F815">
            <v>45971804</v>
          </cell>
          <cell r="G815">
            <v>4</v>
          </cell>
        </row>
        <row r="816">
          <cell r="C816" t="str">
            <v>QLDC817</v>
          </cell>
          <cell r="D816" t="str">
            <v>Thiết bị định vị GPS SRVN DigitachoN</v>
          </cell>
          <cell r="E816" t="str">
            <v>GPS device</v>
          </cell>
          <cell r="F816">
            <v>45971804</v>
          </cell>
          <cell r="G816">
            <v>4</v>
          </cell>
        </row>
        <row r="817">
          <cell r="C817" t="str">
            <v>QLDC818</v>
          </cell>
          <cell r="D817" t="str">
            <v>Thiết bị định vị GPS SRVN DigitachoN</v>
          </cell>
          <cell r="E817" t="str">
            <v>GPS device</v>
          </cell>
          <cell r="F817">
            <v>45971804</v>
          </cell>
          <cell r="G817">
            <v>4</v>
          </cell>
        </row>
        <row r="818">
          <cell r="C818" t="str">
            <v>QLDC819</v>
          </cell>
          <cell r="D818" t="str">
            <v>Thiết bị định vị GPS SRVN DigitachoN</v>
          </cell>
          <cell r="E818" t="str">
            <v>GPS device</v>
          </cell>
          <cell r="F818">
            <v>45971804</v>
          </cell>
          <cell r="G818">
            <v>4</v>
          </cell>
        </row>
        <row r="819">
          <cell r="C819" t="str">
            <v>QLDC820</v>
          </cell>
          <cell r="D819" t="str">
            <v>Thiết bị định vị GPS SRVN DigitachoN</v>
          </cell>
          <cell r="E819" t="str">
            <v>GPS device</v>
          </cell>
          <cell r="F819">
            <v>45971804</v>
          </cell>
          <cell r="G819">
            <v>4</v>
          </cell>
        </row>
        <row r="820">
          <cell r="C820" t="str">
            <v>QLDC821</v>
          </cell>
          <cell r="D820" t="str">
            <v>Thiết bị định vị GPS SRVN DigitachoN</v>
          </cell>
          <cell r="E820" t="str">
            <v>GPS device</v>
          </cell>
          <cell r="F820">
            <v>45971804</v>
          </cell>
          <cell r="G820">
            <v>4</v>
          </cell>
        </row>
        <row r="821">
          <cell r="C821" t="str">
            <v>QLDC822</v>
          </cell>
          <cell r="D821" t="str">
            <v>Thiết bị định vị GPS SRVN DigitachoN</v>
          </cell>
          <cell r="E821" t="str">
            <v>GPS device</v>
          </cell>
          <cell r="F821">
            <v>45971804</v>
          </cell>
          <cell r="G821">
            <v>4</v>
          </cell>
        </row>
        <row r="822">
          <cell r="C822" t="str">
            <v>QLDC823</v>
          </cell>
          <cell r="D822" t="str">
            <v>Thiết bị định vị GPS SRVN DigitachoN</v>
          </cell>
          <cell r="E822" t="str">
            <v>GPS device</v>
          </cell>
          <cell r="F822">
            <v>45971804</v>
          </cell>
          <cell r="G822">
            <v>4</v>
          </cell>
        </row>
        <row r="823">
          <cell r="C823" t="str">
            <v>QLDC824</v>
          </cell>
          <cell r="D823" t="str">
            <v>Thiết bị định vị GPS SRVN DigitachoN</v>
          </cell>
          <cell r="E823" t="str">
            <v>GPS device</v>
          </cell>
          <cell r="F823">
            <v>45971804</v>
          </cell>
          <cell r="G823">
            <v>4</v>
          </cell>
        </row>
        <row r="824">
          <cell r="C824" t="str">
            <v>QLDC825</v>
          </cell>
          <cell r="D824" t="str">
            <v>Thiết bị định vị GPS SRVN DigitachoN</v>
          </cell>
          <cell r="E824" t="str">
            <v>GPS device</v>
          </cell>
          <cell r="F824">
            <v>45971804</v>
          </cell>
          <cell r="G824">
            <v>4</v>
          </cell>
        </row>
        <row r="825">
          <cell r="C825" t="str">
            <v>QLDC826</v>
          </cell>
          <cell r="D825" t="str">
            <v>Thiết bị định vị GPS SRVN DigitachoN</v>
          </cell>
          <cell r="E825" t="str">
            <v>GPS device</v>
          </cell>
          <cell r="F825">
            <v>45971804</v>
          </cell>
          <cell r="G825">
            <v>4</v>
          </cell>
        </row>
        <row r="826">
          <cell r="C826" t="str">
            <v>QLDC827</v>
          </cell>
          <cell r="D826" t="str">
            <v>Thiết bị định vị GPS SRVN DigitachoN</v>
          </cell>
          <cell r="E826" t="str">
            <v>GPS device</v>
          </cell>
          <cell r="F826">
            <v>45971804</v>
          </cell>
          <cell r="G826">
            <v>4</v>
          </cell>
        </row>
        <row r="827">
          <cell r="C827" t="str">
            <v>QLDC828</v>
          </cell>
          <cell r="D827" t="str">
            <v>Thiết bị định vị GPS SRVN DigitachoN</v>
          </cell>
          <cell r="E827" t="str">
            <v>GPS device</v>
          </cell>
          <cell r="F827">
            <v>45971804</v>
          </cell>
          <cell r="G827">
            <v>4</v>
          </cell>
        </row>
        <row r="828">
          <cell r="C828" t="str">
            <v>QLDC829</v>
          </cell>
          <cell r="D828" t="str">
            <v>Thiết bị định vị GPS SRVN DigitachoN</v>
          </cell>
          <cell r="E828" t="str">
            <v>GPS device</v>
          </cell>
          <cell r="F828">
            <v>45971804</v>
          </cell>
          <cell r="G828">
            <v>4</v>
          </cell>
        </row>
        <row r="829">
          <cell r="C829" t="str">
            <v>QLDC830</v>
          </cell>
          <cell r="D829" t="str">
            <v>Thiết bị định vị GPS SRVN DigitachoN</v>
          </cell>
          <cell r="E829" t="str">
            <v>GPS device</v>
          </cell>
          <cell r="F829">
            <v>45971804</v>
          </cell>
          <cell r="G829">
            <v>4</v>
          </cell>
        </row>
        <row r="830">
          <cell r="C830" t="str">
            <v>QLDC831</v>
          </cell>
          <cell r="D830" t="str">
            <v>Thiết bị định vị GPS SRVN DigitachoN</v>
          </cell>
          <cell r="E830" t="str">
            <v>GPS device</v>
          </cell>
          <cell r="F830">
            <v>45971804</v>
          </cell>
          <cell r="G830">
            <v>4</v>
          </cell>
        </row>
        <row r="831">
          <cell r="C831" t="str">
            <v>QLDC832</v>
          </cell>
          <cell r="D831" t="str">
            <v>Thiết bị định vị GPS SRVN DigitachoN</v>
          </cell>
          <cell r="E831" t="str">
            <v>GPS device</v>
          </cell>
          <cell r="F831">
            <v>45971804</v>
          </cell>
          <cell r="G831">
            <v>4</v>
          </cell>
        </row>
        <row r="832">
          <cell r="C832" t="str">
            <v>QLDC833</v>
          </cell>
          <cell r="D832" t="str">
            <v>Thiết bị định vị GPS SRVN DigitachoN</v>
          </cell>
          <cell r="E832" t="str">
            <v>GPS device</v>
          </cell>
          <cell r="F832">
            <v>45971804</v>
          </cell>
          <cell r="G832">
            <v>4</v>
          </cell>
        </row>
        <row r="833">
          <cell r="C833" t="str">
            <v>QLDC834</v>
          </cell>
          <cell r="D833" t="str">
            <v>Thiết bị định vị GPS SRVN DigitachoN</v>
          </cell>
          <cell r="E833" t="str">
            <v>GPS device</v>
          </cell>
          <cell r="F833">
            <v>45971804</v>
          </cell>
          <cell r="G833">
            <v>4</v>
          </cell>
        </row>
        <row r="834">
          <cell r="C834" t="str">
            <v>QLDC835</v>
          </cell>
          <cell r="D834" t="str">
            <v>Thiết bị định vị GPS SRVN DigitachoN</v>
          </cell>
          <cell r="E834" t="str">
            <v>GPS device</v>
          </cell>
          <cell r="F834">
            <v>45971804</v>
          </cell>
          <cell r="G834">
            <v>4</v>
          </cell>
        </row>
        <row r="835">
          <cell r="C835" t="str">
            <v>QLDC836</v>
          </cell>
          <cell r="D835" t="str">
            <v>Thiết bị định vị GPS SRVN DigitachoN</v>
          </cell>
          <cell r="E835" t="str">
            <v>GPS device</v>
          </cell>
          <cell r="F835">
            <v>45971804</v>
          </cell>
          <cell r="G835">
            <v>4</v>
          </cell>
        </row>
        <row r="836">
          <cell r="C836" t="str">
            <v>QLDC837</v>
          </cell>
          <cell r="D836" t="str">
            <v>Thiết bị định vị GPS SRVN DigitachoN</v>
          </cell>
          <cell r="E836" t="str">
            <v>GPS device</v>
          </cell>
          <cell r="F836">
            <v>45971804</v>
          </cell>
          <cell r="G836">
            <v>4</v>
          </cell>
        </row>
        <row r="837">
          <cell r="C837" t="str">
            <v>QLDC838</v>
          </cell>
          <cell r="D837" t="str">
            <v>Thiết bị định vị GPS SRVN DigitachoN</v>
          </cell>
          <cell r="E837" t="str">
            <v>GPS device</v>
          </cell>
          <cell r="F837">
            <v>45971804</v>
          </cell>
          <cell r="G837">
            <v>4</v>
          </cell>
        </row>
        <row r="838">
          <cell r="C838" t="str">
            <v>QLDC839</v>
          </cell>
          <cell r="D838" t="str">
            <v>Thiết bị định vị GPS SRVN DigitachoN</v>
          </cell>
          <cell r="E838" t="str">
            <v>GPS device</v>
          </cell>
          <cell r="F838">
            <v>45971804</v>
          </cell>
          <cell r="G838">
            <v>4</v>
          </cell>
        </row>
        <row r="839">
          <cell r="C839" t="str">
            <v>QLDC840</v>
          </cell>
          <cell r="D839" t="str">
            <v>Thiết bị định vị GPS SRVN DigitachoN</v>
          </cell>
          <cell r="E839" t="str">
            <v>GPS device</v>
          </cell>
          <cell r="F839">
            <v>45971804</v>
          </cell>
          <cell r="G839">
            <v>4</v>
          </cell>
        </row>
        <row r="840">
          <cell r="C840" t="str">
            <v>QLDC841</v>
          </cell>
          <cell r="D840" t="str">
            <v>Thiết bị định vị GPS SRVN DigitachoN</v>
          </cell>
          <cell r="E840" t="str">
            <v>GPS device</v>
          </cell>
          <cell r="F840">
            <v>45971804</v>
          </cell>
          <cell r="G840">
            <v>4</v>
          </cell>
        </row>
        <row r="841">
          <cell r="C841" t="str">
            <v>QLDC842</v>
          </cell>
          <cell r="D841" t="str">
            <v>Thiết bị định vị GPS SRVN DigitachoN</v>
          </cell>
          <cell r="E841" t="str">
            <v>GPS device</v>
          </cell>
          <cell r="F841">
            <v>45971804</v>
          </cell>
          <cell r="G841">
            <v>4</v>
          </cell>
        </row>
        <row r="842">
          <cell r="C842" t="str">
            <v>QLDC843</v>
          </cell>
          <cell r="D842" t="str">
            <v>Thiết bị định vị GPS SRVN DigitachoN</v>
          </cell>
          <cell r="E842" t="str">
            <v>GPS device</v>
          </cell>
          <cell r="F842">
            <v>45971804</v>
          </cell>
          <cell r="G842">
            <v>4</v>
          </cell>
        </row>
        <row r="843">
          <cell r="C843" t="str">
            <v>QLDC844</v>
          </cell>
          <cell r="D843" t="str">
            <v>Thiết bị định vị GPS SRVN DigitachoN</v>
          </cell>
          <cell r="E843" t="str">
            <v>GPS device</v>
          </cell>
          <cell r="F843">
            <v>45971804</v>
          </cell>
          <cell r="G843">
            <v>4</v>
          </cell>
        </row>
        <row r="844">
          <cell r="C844" t="str">
            <v>QLDC845</v>
          </cell>
          <cell r="D844" t="str">
            <v>Thiết bị định vị GPS SRVN DigitachoN</v>
          </cell>
          <cell r="E844" t="str">
            <v>GPS device</v>
          </cell>
          <cell r="F844">
            <v>45971804</v>
          </cell>
          <cell r="G844">
            <v>4</v>
          </cell>
        </row>
        <row r="845">
          <cell r="C845" t="str">
            <v>QLDC846</v>
          </cell>
          <cell r="D845" t="str">
            <v>Thiết bị định vị GPS SRVN DigitachoN</v>
          </cell>
          <cell r="E845" t="str">
            <v>GPS device</v>
          </cell>
          <cell r="F845">
            <v>45971804</v>
          </cell>
          <cell r="G845">
            <v>4</v>
          </cell>
        </row>
        <row r="846">
          <cell r="C846" t="str">
            <v>QLDC847</v>
          </cell>
          <cell r="D846" t="str">
            <v>Thiết bị định vị GPS SRVN DigitachoN</v>
          </cell>
          <cell r="E846" t="str">
            <v>GPS device</v>
          </cell>
          <cell r="F846">
            <v>45971804</v>
          </cell>
          <cell r="G846">
            <v>4</v>
          </cell>
        </row>
        <row r="847">
          <cell r="C847" t="str">
            <v>QLDC848</v>
          </cell>
          <cell r="D847" t="str">
            <v>Thiết bị định vị GPS SRVN DigitachoN</v>
          </cell>
          <cell r="E847" t="str">
            <v>GPS device</v>
          </cell>
          <cell r="F847">
            <v>45971804</v>
          </cell>
          <cell r="G847">
            <v>4</v>
          </cell>
        </row>
        <row r="848">
          <cell r="C848" t="str">
            <v>QLDC849</v>
          </cell>
          <cell r="D848" t="str">
            <v>Thiết bị định vị GPS SRVN DigitachoN</v>
          </cell>
          <cell r="E848" t="str">
            <v>GPS device</v>
          </cell>
          <cell r="F848">
            <v>45971804</v>
          </cell>
          <cell r="G848">
            <v>4</v>
          </cell>
        </row>
        <row r="849">
          <cell r="C849" t="str">
            <v>QLDC850</v>
          </cell>
          <cell r="D849" t="str">
            <v>Thiết bị định tuyến CISCO 1941</v>
          </cell>
          <cell r="E849" t="str">
            <v>Network device</v>
          </cell>
          <cell r="F849">
            <v>45926000</v>
          </cell>
          <cell r="G849">
            <v>3</v>
          </cell>
        </row>
        <row r="850">
          <cell r="C850" t="str">
            <v>QLDC851</v>
          </cell>
          <cell r="D850" t="str">
            <v>Thiết bị VigorTalk ATA-24</v>
          </cell>
          <cell r="E850" t="str">
            <v>Network device</v>
          </cell>
          <cell r="F850">
            <v>37000000</v>
          </cell>
          <cell r="G850">
            <v>3</v>
          </cell>
        </row>
        <row r="851">
          <cell r="C851" t="str">
            <v>QLDC852</v>
          </cell>
          <cell r="D851" t="str">
            <v>Thang tiền chế</v>
          </cell>
          <cell r="E851" t="str">
            <v>Stairway</v>
          </cell>
          <cell r="F851">
            <v>146613000</v>
          </cell>
          <cell r="G851">
            <v>3</v>
          </cell>
        </row>
        <row r="852">
          <cell r="C852" t="str">
            <v>QLDC853</v>
          </cell>
          <cell r="D852" t="str">
            <v>Hệ thống mạng, cửa từ</v>
          </cell>
          <cell r="E852" t="str">
            <v>Netwok systems</v>
          </cell>
          <cell r="F852">
            <v>69900000</v>
          </cell>
          <cell r="G852">
            <v>3</v>
          </cell>
        </row>
        <row r="856">
          <cell r="D856" t="str">
            <v>NHA CUA, VAT KIEN TRUC</v>
          </cell>
          <cell r="E856" t="e">
            <v>#N/A</v>
          </cell>
          <cell r="F856">
            <v>248766856458</v>
          </cell>
        </row>
        <row r="857">
          <cell r="C857" t="str">
            <v>NCKT01</v>
          </cell>
          <cell r="D857" t="str">
            <v>Coång chính, haøng raøo</v>
          </cell>
          <cell r="E857" t="str">
            <v>(main gate, barrier-Songthan Warehouse)</v>
          </cell>
          <cell r="F857">
            <v>779090909</v>
          </cell>
          <cell r="G857">
            <v>10</v>
          </cell>
        </row>
        <row r="858">
          <cell r="C858" t="str">
            <v>NCKT02</v>
          </cell>
          <cell r="D858" t="str">
            <v>Nhaø baûo veä, nhaø nghæ taøi xeá, nhaø xe 2 baùnh, möông</v>
          </cell>
          <cell r="E858" t="str">
            <v>(safety guard house, rest house of drivers,…)</v>
          </cell>
          <cell r="F858">
            <v>1000371849</v>
          </cell>
          <cell r="G858">
            <v>10</v>
          </cell>
        </row>
        <row r="859">
          <cell r="C859" t="str">
            <v>NCKT03</v>
          </cell>
          <cell r="D859" t="str">
            <v>Baõi ñaäu xe container</v>
          </cell>
          <cell r="E859" t="str">
            <v>(Container yard-Songthan Warehouse)</v>
          </cell>
          <cell r="F859">
            <v>1500156518</v>
          </cell>
          <cell r="G859">
            <v>10</v>
          </cell>
        </row>
        <row r="860">
          <cell r="C860" t="str">
            <v>NCKT04</v>
          </cell>
          <cell r="D860" t="str">
            <v>Heä thoáng caáp nöôùc, baùo chaùy, maùy bôm</v>
          </cell>
          <cell r="E860" t="str">
            <v>(Fire Alarm System)</v>
          </cell>
          <cell r="F860">
            <v>2144504000</v>
          </cell>
          <cell r="G860">
            <v>8</v>
          </cell>
        </row>
        <row r="861">
          <cell r="C861" t="str">
            <v>NCKT04BS</v>
          </cell>
          <cell r="D861" t="str">
            <v>Heä thoáng caáp nöôùc, baùo chaùy, maùy bôm</v>
          </cell>
          <cell r="E861" t="e">
            <v>#N/A</v>
          </cell>
          <cell r="G861">
            <v>8</v>
          </cell>
        </row>
        <row r="862">
          <cell r="C862" t="str">
            <v>NCKT04BS</v>
          </cell>
          <cell r="D862" t="str">
            <v>Heä thoáng caáp nöôùc, baùo chaùy, maùy bôm</v>
          </cell>
          <cell r="E862" t="e">
            <v>#N/A</v>
          </cell>
          <cell r="G862">
            <v>8</v>
          </cell>
        </row>
        <row r="863">
          <cell r="C863" t="str">
            <v>NCKT05</v>
          </cell>
          <cell r="D863" t="str">
            <v>Heä thoáng nhaø kho -TT Kho Soùng Thaàn</v>
          </cell>
          <cell r="E863" t="str">
            <v>(Song than warehouse)</v>
          </cell>
          <cell r="F863">
            <v>118431449226</v>
          </cell>
          <cell r="G863">
            <v>20</v>
          </cell>
        </row>
        <row r="864">
          <cell r="C864" t="str">
            <v>NCKT05BS</v>
          </cell>
          <cell r="D864" t="str">
            <v>Heä thoáng nhaø kho -TT Kho Soùng Thaàn</v>
          </cell>
          <cell r="E864" t="e">
            <v>#N/A</v>
          </cell>
          <cell r="G864">
            <v>20</v>
          </cell>
        </row>
        <row r="865">
          <cell r="C865" t="str">
            <v>NCKT05BS</v>
          </cell>
          <cell r="D865" t="str">
            <v>Heä thoáng nhaø kho -TT Kho Soùng Thaàn</v>
          </cell>
          <cell r="E865" t="e">
            <v>#N/A</v>
          </cell>
          <cell r="G865">
            <v>20</v>
          </cell>
        </row>
        <row r="866">
          <cell r="C866" t="str">
            <v>NCKT05BS</v>
          </cell>
          <cell r="D866" t="str">
            <v>Heä thoáng nhaø kho -TT Kho Soùng Thaàn</v>
          </cell>
          <cell r="E866" t="e">
            <v>#N/A</v>
          </cell>
          <cell r="G866">
            <v>20</v>
          </cell>
        </row>
        <row r="867">
          <cell r="C867" t="str">
            <v>NCKT05BS</v>
          </cell>
          <cell r="D867" t="str">
            <v>Heä thoáng nhaø kho -TT Kho Soùng Thaàn</v>
          </cell>
          <cell r="E867" t="e">
            <v>#N/A</v>
          </cell>
          <cell r="G867">
            <v>20</v>
          </cell>
        </row>
        <row r="868">
          <cell r="C868" t="str">
            <v>NCKT06</v>
          </cell>
          <cell r="D868" t="str">
            <v>Laép ñaët nhaø che boàn daàu</v>
          </cell>
          <cell r="E868" t="str">
            <v>the oil tank cover</v>
          </cell>
          <cell r="F868">
            <v>67660000</v>
          </cell>
          <cell r="G868">
            <v>5</v>
          </cell>
        </row>
        <row r="869">
          <cell r="C869" t="str">
            <v>NCKT07</v>
          </cell>
          <cell r="D869" t="str">
            <v>Truï bôm xaêng daàu ñieän töû</v>
          </cell>
          <cell r="E869" t="str">
            <v>petrol pump head</v>
          </cell>
          <cell r="F869">
            <v>91818182</v>
          </cell>
          <cell r="G869">
            <v>5</v>
          </cell>
        </row>
        <row r="870">
          <cell r="C870" t="str">
            <v>NCKT08</v>
          </cell>
          <cell r="D870" t="str">
            <v>Hệ thống phòng cháy chữa cháy</v>
          </cell>
          <cell r="E870" t="str">
            <v>Fire protection system</v>
          </cell>
          <cell r="F870">
            <v>3087988546</v>
          </cell>
          <cell r="G870">
            <v>8</v>
          </cell>
        </row>
        <row r="871">
          <cell r="C871" t="str">
            <v>NCKT09</v>
          </cell>
          <cell r="D871" t="str">
            <v>Hệ thống nhà kho - TT KV Amata</v>
          </cell>
          <cell r="E871" t="str">
            <v>Amata Warehouse</v>
          </cell>
          <cell r="F871">
            <v>120642707757</v>
          </cell>
          <cell r="G871">
            <v>30</v>
          </cell>
        </row>
        <row r="872">
          <cell r="C872" t="str">
            <v>NCKT09</v>
          </cell>
          <cell r="D872" t="str">
            <v>Hệ thống nhà kho - TT KV Amata =&gt; Chi phí lãi vay dài hạn 9,9triệu USD đầu tư xây dựng kho AMATA : T10-12/2014</v>
          </cell>
          <cell r="E872" t="str">
            <v>Amata Warehouse (Loan interest for warehouse construction)</v>
          </cell>
          <cell r="F872">
            <v>1021109471</v>
          </cell>
          <cell r="G872">
            <v>30</v>
          </cell>
        </row>
        <row r="873">
          <cell r="C873" t="str">
            <v>NCKT09</v>
          </cell>
          <cell r="D873" t="str">
            <v>Hệ thống nhà kho - TT KV Amata =&gt; Chi phí lãi vay dài hạn 9,9triệu USD đầu tư xây dựng kho AMATA : T1-3/2015</v>
          </cell>
          <cell r="E873" t="str">
            <v>Amata Warehouse (Loan interest for warehouse construction)</v>
          </cell>
          <cell r="F873">
            <v>1054470368</v>
          </cell>
          <cell r="G873">
            <v>30</v>
          </cell>
        </row>
        <row r="874">
          <cell r="C874" t="str">
            <v>NCKT10</v>
          </cell>
          <cell r="D874" t="str">
            <v>Kho lạnh Quang Minh</v>
          </cell>
          <cell r="E874" t="str">
            <v>Refrigerator Quang Minh Warehouse</v>
          </cell>
          <cell r="F874">
            <v>2298725982</v>
          </cell>
          <cell r="G874">
            <v>5</v>
          </cell>
        </row>
        <row r="875">
          <cell r="C875" t="str">
            <v>NCKT11</v>
          </cell>
          <cell r="D875" t="str">
            <v>Nhà bảo vệ, điều hành xe Kho Quang Minh</v>
          </cell>
          <cell r="E875" t="str">
            <v>Safety guard house, rest house of drivers,… QUANG MINH WH</v>
          </cell>
          <cell r="F875">
            <v>520288166</v>
          </cell>
          <cell r="G875">
            <v>5</v>
          </cell>
        </row>
        <row r="876">
          <cell r="C876" t="str">
            <v>NCKT12</v>
          </cell>
          <cell r="D876" t="str">
            <v>Hệ thống kho lạnh Quang Minh</v>
          </cell>
          <cell r="E876" t="str">
            <v>Cold Warehouse</v>
          </cell>
          <cell r="F876">
            <v>3441949515</v>
          </cell>
          <cell r="G876">
            <v>5</v>
          </cell>
        </row>
        <row r="877">
          <cell r="C877" t="str">
            <v>NCKT13</v>
          </cell>
          <cell r="D877" t="str">
            <v>Nhà kho dầu dự trữ</v>
          </cell>
          <cell r="E877" t="str">
            <v>Fuel Station</v>
          </cell>
          <cell r="F877">
            <v>336030550</v>
          </cell>
          <cell r="G877">
            <v>3</v>
          </cell>
        </row>
        <row r="878">
          <cell r="D878" t="str">
            <v>II.PHÖÔNG TIEÄN VAÄN TAÛI</v>
          </cell>
          <cell r="E878" t="e">
            <v>#N/A</v>
          </cell>
          <cell r="F878">
            <v>210911239180.00012</v>
          </cell>
        </row>
        <row r="879">
          <cell r="C879" t="str">
            <v>KDXT01</v>
          </cell>
          <cell r="D879" t="str">
            <v>Xe taûi ISUZU NKR55LR 2 TAÁN-52LD1087</v>
          </cell>
          <cell r="E879" t="str">
            <v>(ISUZU NKR55LR 52LD1087 Van)</v>
          </cell>
          <cell r="F879">
            <v>272458748</v>
          </cell>
          <cell r="G879">
            <v>6</v>
          </cell>
        </row>
        <row r="880">
          <cell r="C880" t="str">
            <v>KDXT02</v>
          </cell>
          <cell r="D880" t="str">
            <v>Xe taûi ISUZU NKR55LR 2 TAÁN-52LD1088</v>
          </cell>
          <cell r="E880" t="str">
            <v>(ISUZU NKR55LR-52LD1088 Van)</v>
          </cell>
          <cell r="F880">
            <v>272458748</v>
          </cell>
          <cell r="G880">
            <v>6</v>
          </cell>
        </row>
        <row r="881">
          <cell r="C881" t="str">
            <v>KDXT03</v>
          </cell>
          <cell r="D881" t="str">
            <v>Xe TOYOTA GLASS VAN (btaûi)-51LD6353</v>
          </cell>
          <cell r="E881" t="str">
            <v>TOYOTA GLASS VAN- 51LD 6335)</v>
          </cell>
          <cell r="F881">
            <v>303031140</v>
          </cell>
          <cell r="G881">
            <v>6</v>
          </cell>
        </row>
        <row r="882">
          <cell r="C882" t="str">
            <v>KDXC01</v>
          </cell>
          <cell r="D882" t="str">
            <v>Xe TOYOTA ZACE G1-29LD1452</v>
          </cell>
          <cell r="E882" t="str">
            <v>(TOYOTA ZACE G1-29LD 1452)</v>
          </cell>
          <cell r="F882">
            <v>334900626</v>
          </cell>
          <cell r="G882">
            <v>6</v>
          </cell>
        </row>
        <row r="883">
          <cell r="C883" t="str">
            <v>KDXT05</v>
          </cell>
          <cell r="D883" t="str">
            <v>Xe taûi nheï DAIHATSU JUMBO 1 TAÁN- 52LD 1230</v>
          </cell>
          <cell r="E883" t="e">
            <v>#N/A</v>
          </cell>
          <cell r="F883">
            <v>0</v>
          </cell>
          <cell r="G883">
            <v>6</v>
          </cell>
        </row>
        <row r="884">
          <cell r="C884" t="str">
            <v>KDXT06</v>
          </cell>
          <cell r="D884" t="str">
            <v>Xe taûi ISUZU NKR55LR 1.6TAÁN- 52LD 1267 - thuøng laïnh</v>
          </cell>
          <cell r="E884" t="str">
            <v>( ISUZU VAN include Frozen-body)</v>
          </cell>
          <cell r="F884">
            <v>352823000</v>
          </cell>
          <cell r="G884">
            <v>6</v>
          </cell>
        </row>
        <row r="885">
          <cell r="C885" t="str">
            <v>KDXT07</v>
          </cell>
          <cell r="D885" t="str">
            <v>Xe taûi ISUZU NKR55LR 2 tan-52LD 1275</v>
          </cell>
          <cell r="E885" t="str">
            <v>( ISUZU VAN include cargo body)</v>
          </cell>
          <cell r="F885">
            <v>279826071</v>
          </cell>
          <cell r="G885">
            <v>6</v>
          </cell>
        </row>
        <row r="886">
          <cell r="C886" t="str">
            <v>KDXT08</v>
          </cell>
          <cell r="D886" t="str">
            <v>Xe TOYOTA HIACE VAN (Baùn taûi) -52LD1343</v>
          </cell>
          <cell r="E886" t="str">
            <v>(TOYOTA HIACE VAN 52LD 1343)</v>
          </cell>
          <cell r="F886">
            <v>314898710</v>
          </cell>
          <cell r="G886">
            <v>6</v>
          </cell>
        </row>
        <row r="887">
          <cell r="C887" t="str">
            <v>KDXT09</v>
          </cell>
          <cell r="D887" t="str">
            <v>Xe taûi ISUZU NKR55LR 2 taán-52LD 1402</v>
          </cell>
          <cell r="E887" t="str">
            <v>(ISUZU NKR55LR 52LD1402 Truck)</v>
          </cell>
          <cell r="F887">
            <v>290446648</v>
          </cell>
          <cell r="G887">
            <v>6</v>
          </cell>
        </row>
        <row r="888">
          <cell r="C888" t="str">
            <v>KDXT10</v>
          </cell>
          <cell r="D888" t="str">
            <v>Xe TOYOTA HIACE VAN (baùn taûi)-52LD1427</v>
          </cell>
          <cell r="E888" t="str">
            <v>Toyota Hiace Van - 52LD 1427</v>
          </cell>
          <cell r="F888">
            <v>315617233</v>
          </cell>
          <cell r="G888">
            <v>6</v>
          </cell>
        </row>
        <row r="889">
          <cell r="C889" t="str">
            <v>KDXC02</v>
          </cell>
          <cell r="D889" t="str">
            <v>Xe 4 choã TOYOTA CAMRY G 2.4-52LD7807</v>
          </cell>
          <cell r="E889" t="e">
            <v>#N/A</v>
          </cell>
          <cell r="G889">
            <v>6</v>
          </cell>
        </row>
        <row r="890">
          <cell r="C890" t="str">
            <v>KDXC03</v>
          </cell>
          <cell r="D890" t="str">
            <v>Xe 4 choã TOYOTA CAMRY V3.0-52LD7806</v>
          </cell>
          <cell r="E890" t="e">
            <v>#N/A</v>
          </cell>
          <cell r="G890">
            <v>6</v>
          </cell>
        </row>
        <row r="891">
          <cell r="C891" t="str">
            <v>KDXC04</v>
          </cell>
          <cell r="D891" t="str">
            <v>Xe MITSUBISHI JOLIE 51LD 7826</v>
          </cell>
          <cell r="E891" t="e">
            <v>#N/A</v>
          </cell>
          <cell r="F891">
            <v>0</v>
          </cell>
          <cell r="G891">
            <v>6</v>
          </cell>
        </row>
        <row r="892">
          <cell r="C892" t="str">
            <v>KDXT11</v>
          </cell>
          <cell r="D892" t="str">
            <v>Xe TOYOTA HIACE VAN (btaûi)-52LD1500</v>
          </cell>
          <cell r="E892" t="str">
            <v>Toyota Hiace Van - 52LD 1500</v>
          </cell>
          <cell r="F892">
            <v>330460415</v>
          </cell>
          <cell r="G892">
            <v>6</v>
          </cell>
        </row>
        <row r="893">
          <cell r="C893" t="str">
            <v>KDXT12</v>
          </cell>
          <cell r="D893" t="str">
            <v>Xe taûi ISUZU NKR55LR 2taán-52LD 1508</v>
          </cell>
          <cell r="E893" t="str">
            <v>Isuzu NKR55LR-52 LD 1508</v>
          </cell>
          <cell r="F893">
            <v>294375648</v>
          </cell>
          <cell r="G893">
            <v>6</v>
          </cell>
        </row>
        <row r="894">
          <cell r="C894" t="str">
            <v>KDXT13</v>
          </cell>
          <cell r="D894" t="str">
            <v>Xe TOYOTA HIACE VAN- 29LD 1539</v>
          </cell>
          <cell r="E894" t="str">
            <v>TOYOTA HIACE VAN- 29LD 1539)</v>
          </cell>
          <cell r="F894">
            <v>327357169</v>
          </cell>
          <cell r="G894">
            <v>6</v>
          </cell>
        </row>
        <row r="895">
          <cell r="C895" t="str">
            <v>KDXT14</v>
          </cell>
          <cell r="D895" t="str">
            <v>Xe taûi ISUZU NKR55LR 1.7taán- 52LD 1571 - thuøng laïnh</v>
          </cell>
          <cell r="E895" t="str">
            <v>(ISUZU NKR55LR 52LD1571 Truck)</v>
          </cell>
          <cell r="F895">
            <v>391839300</v>
          </cell>
          <cell r="G895">
            <v>6</v>
          </cell>
        </row>
        <row r="896">
          <cell r="C896" t="str">
            <v>KDXT15</v>
          </cell>
          <cell r="D896" t="str">
            <v>Xe Ford Ranger XL-CA  52LD 1655</v>
          </cell>
          <cell r="E896" t="str">
            <v>(FORD RANGER XL-CA</v>
          </cell>
          <cell r="F896">
            <v>388616319</v>
          </cell>
          <cell r="G896">
            <v>6</v>
          </cell>
        </row>
        <row r="897">
          <cell r="C897" t="str">
            <v>KDXC16</v>
          </cell>
          <cell r="D897" t="str">
            <v>Xe ISUZU HI-LANDER V-Spec-51LD-8905</v>
          </cell>
          <cell r="E897" t="str">
            <v>(ISUZU HI LANDER V-SPEC TBR 54F AT)</v>
          </cell>
          <cell r="F897">
            <v>466148182</v>
          </cell>
          <cell r="G897">
            <v>6</v>
          </cell>
        </row>
        <row r="898">
          <cell r="C898" t="str">
            <v>KDXC17</v>
          </cell>
          <cell r="D898" t="str">
            <v>Xe ISUZU HI-LANDER V-Spec-29LD-2246</v>
          </cell>
          <cell r="E898" t="str">
            <v>(ISUZU HI LANDER V-SPEC -29LD-2246)</v>
          </cell>
          <cell r="F898">
            <v>515111818</v>
          </cell>
          <cell r="G898">
            <v>6</v>
          </cell>
        </row>
        <row r="899">
          <cell r="C899" t="str">
            <v>KDXT18</v>
          </cell>
          <cell r="D899" t="str">
            <v>Xe ISUZU VAN-29LD 2337</v>
          </cell>
          <cell r="E899" t="str">
            <v>Isuzu Van-29LD 2337</v>
          </cell>
          <cell r="F899">
            <v>301859857</v>
          </cell>
          <cell r="G899">
            <v>6</v>
          </cell>
        </row>
        <row r="900">
          <cell r="C900" t="str">
            <v>KDXC19</v>
          </cell>
          <cell r="D900" t="str">
            <v>Xe Ford Ranger 2AW - 29LD-2256</v>
          </cell>
          <cell r="E900" t="str">
            <v>Ford Ranger 2AW</v>
          </cell>
          <cell r="F900">
            <v>402114182</v>
          </cell>
          <cell r="G900">
            <v>6</v>
          </cell>
        </row>
        <row r="901">
          <cell r="C901" t="str">
            <v>KDXC20</v>
          </cell>
          <cell r="D901" t="str">
            <v>Xe TOYOTA Hiace 16 choå-51LD-4431</v>
          </cell>
          <cell r="E901" t="str">
            <v>Toyota Hiace 51LD-4431</v>
          </cell>
          <cell r="F901">
            <v>470120000</v>
          </cell>
          <cell r="G901">
            <v>6</v>
          </cell>
        </row>
        <row r="902">
          <cell r="C902" t="str">
            <v>KDXT21</v>
          </cell>
          <cell r="D902" t="str">
            <v>Xe ISUZU VAN (Thuøng laïnh) 1.4taán-52LD-1918</v>
          </cell>
          <cell r="E902" t="str">
            <v>Isuzu Van-52 LD 1918</v>
          </cell>
          <cell r="F902">
            <v>374075054</v>
          </cell>
          <cell r="G902">
            <v>6</v>
          </cell>
        </row>
        <row r="903">
          <cell r="C903" t="str">
            <v>KDXT22</v>
          </cell>
          <cell r="D903" t="str">
            <v>Xe ISUZU PICK UP DMAX-52LD-1971</v>
          </cell>
          <cell r="E903" t="str">
            <v>ISUZU PICK UP D-MAX 52LD-1971</v>
          </cell>
          <cell r="F903">
            <v>446991108</v>
          </cell>
          <cell r="G903">
            <v>6</v>
          </cell>
        </row>
        <row r="904">
          <cell r="C904" t="str">
            <v>KDXC23</v>
          </cell>
          <cell r="D904" t="str">
            <v>Xe TOYOTA Hiace 16 chỗ-51LD 9872</v>
          </cell>
          <cell r="E904" t="str">
            <v>(TOYOTA HIACE 16 Sets-Passenger)</v>
          </cell>
          <cell r="F904">
            <v>437160036</v>
          </cell>
          <cell r="G904">
            <v>6</v>
          </cell>
        </row>
        <row r="905">
          <cell r="C905" t="str">
            <v>KDXT24</v>
          </cell>
          <cell r="D905" t="str">
            <v>Xe Isuzu 5.5 taán -52LD 2160</v>
          </cell>
          <cell r="E905" t="str">
            <v>(Isuzu Van 5.5 tons- 52LD 2160)</v>
          </cell>
          <cell r="F905">
            <v>462750039</v>
          </cell>
          <cell r="G905">
            <v>6</v>
          </cell>
        </row>
        <row r="906">
          <cell r="C906" t="str">
            <v>KDXT25</v>
          </cell>
          <cell r="D906" t="str">
            <v>Xe Isuzu 5.5 taán -52LD 2159</v>
          </cell>
          <cell r="E906" t="str">
            <v>(Isuzu Van 5.5 tons- 52LD 2159)</v>
          </cell>
          <cell r="F906">
            <v>462750038</v>
          </cell>
          <cell r="G906">
            <v>6</v>
          </cell>
        </row>
        <row r="907">
          <cell r="C907" t="str">
            <v>KDXT26</v>
          </cell>
          <cell r="D907" t="str">
            <v>Xe đầu kéo KBS (BS:29LD4395 =&gt; 29LD01841) + Romooc - BS:29R 1260 =&gt; 29R00785)</v>
          </cell>
          <cell r="E907" t="str">
            <v>Trailer head + Chassis</v>
          </cell>
          <cell r="F907">
            <v>492307143</v>
          </cell>
          <cell r="G907">
            <v>6</v>
          </cell>
        </row>
        <row r="908">
          <cell r="C908" t="str">
            <v>KDXT27</v>
          </cell>
          <cell r="D908" t="str">
            <v>Xe Daihatsu 7 choã (traéng) - 29LD 4455</v>
          </cell>
          <cell r="E908" t="str">
            <v>(Daihatsu 7 Seats)</v>
          </cell>
          <cell r="F908">
            <v>232067945</v>
          </cell>
          <cell r="G908">
            <v>6</v>
          </cell>
        </row>
        <row r="909">
          <cell r="C909" t="str">
            <v>KDXT28</v>
          </cell>
          <cell r="D909" t="str">
            <v>Xe Isuzu 1.8taán:51LD-4787</v>
          </cell>
          <cell r="E909" t="str">
            <v>(ISUZU 1.8Ton:51LD 4787)</v>
          </cell>
          <cell r="F909">
            <v>296795155</v>
          </cell>
          <cell r="G909">
            <v>4</v>
          </cell>
        </row>
        <row r="910">
          <cell r="C910" t="str">
            <v>KDXT29</v>
          </cell>
          <cell r="D910" t="str">
            <v>Xe naâng hang ñieän hieäu Toyota 1.5taán 7FB15</v>
          </cell>
          <cell r="E910" t="str">
            <v>(Toyota forklift truck)</v>
          </cell>
          <cell r="F910">
            <v>454273440</v>
          </cell>
          <cell r="G910">
            <v>4</v>
          </cell>
        </row>
        <row r="911">
          <cell r="C911" t="str">
            <v>KDXT30</v>
          </cell>
          <cell r="D911" t="str">
            <v>Xe naâng hang ñieän hieäu Toyota 1.5taán 7FB15</v>
          </cell>
          <cell r="E911" t="str">
            <v>(Toyota forklift truck)</v>
          </cell>
          <cell r="F911">
            <v>454273440</v>
          </cell>
          <cell r="G911">
            <v>4</v>
          </cell>
        </row>
        <row r="912">
          <cell r="C912" t="str">
            <v>KDXT31</v>
          </cell>
          <cell r="D912" t="str">
            <v>Xe taûi ISUZU NQR71R 5.5taán-51LD 4863</v>
          </cell>
          <cell r="E912" t="str">
            <v>(Isuzu 5.5Tons - 51LD 4863)</v>
          </cell>
          <cell r="F912">
            <v>466310031</v>
          </cell>
          <cell r="G912">
            <v>4</v>
          </cell>
        </row>
        <row r="913">
          <cell r="C913" t="str">
            <v>KDXM03</v>
          </cell>
          <cell r="D913" t="str">
            <v>Xe gaén maùy Honda Wave a (Ñoû) - 30LD 1057</v>
          </cell>
          <cell r="E913" t="e">
            <v>#N/A</v>
          </cell>
          <cell r="F913">
            <v>12872273</v>
          </cell>
          <cell r="G913">
            <v>3</v>
          </cell>
        </row>
        <row r="914">
          <cell r="C914" t="str">
            <v>KDXM04</v>
          </cell>
          <cell r="D914" t="str">
            <v>Xe gaén maùy Honda Wave a (Ñoû) - 30LD 1098</v>
          </cell>
          <cell r="E914" t="e">
            <v>#N/A</v>
          </cell>
          <cell r="F914">
            <v>12872273</v>
          </cell>
          <cell r="G914">
            <v>3</v>
          </cell>
        </row>
        <row r="915">
          <cell r="C915" t="str">
            <v>KDXT32</v>
          </cell>
          <cell r="D915" t="str">
            <v>Xe ñaàu keoù SINOTRUK-29LD 4281</v>
          </cell>
          <cell r="E915" t="str">
            <v>(Sino Container truck)</v>
          </cell>
          <cell r="F915">
            <v>547450476</v>
          </cell>
          <cell r="G915">
            <v>4</v>
          </cell>
        </row>
        <row r="916">
          <cell r="C916" t="str">
            <v>KDXT33</v>
          </cell>
          <cell r="D916" t="str">
            <v>Xe ñaàu keoù SINOTRUCK-29LD 4415</v>
          </cell>
          <cell r="E916" t="str">
            <v>(Sino Container truck)</v>
          </cell>
          <cell r="F916">
            <v>547450476</v>
          </cell>
          <cell r="G916">
            <v>4</v>
          </cell>
        </row>
        <row r="917">
          <cell r="C917" t="str">
            <v>KDXT34</v>
          </cell>
          <cell r="D917" t="str">
            <v>Xe ñaàu keoù SINOTRUCK-29LD 4543</v>
          </cell>
          <cell r="E917" t="str">
            <v>(Sino Container truck)</v>
          </cell>
          <cell r="F917">
            <v>547450476</v>
          </cell>
          <cell r="G917">
            <v>4</v>
          </cell>
        </row>
        <row r="918">
          <cell r="C918" t="str">
            <v>KDXT35</v>
          </cell>
          <cell r="D918" t="str">
            <v>Xe ñaàu keoù SINOTRUCK-51LD 5187</v>
          </cell>
          <cell r="E918" t="e">
            <v>#N/A</v>
          </cell>
          <cell r="G918">
            <v>4</v>
          </cell>
        </row>
        <row r="919">
          <cell r="C919" t="str">
            <v>KDXT36</v>
          </cell>
          <cell r="D919" t="str">
            <v xml:space="preserve">Xe ñaàu keoù SINOTRUCK-51LD 5170 </v>
          </cell>
          <cell r="E919" t="e">
            <v>#N/A</v>
          </cell>
          <cell r="G919">
            <v>4</v>
          </cell>
        </row>
        <row r="920">
          <cell r="C920" t="str">
            <v>KDXT36</v>
          </cell>
          <cell r="D920" t="str">
            <v>Maùy phaùt ñieän xe container 51LD 5170</v>
          </cell>
          <cell r="E920" t="e">
            <v>#N/A</v>
          </cell>
          <cell r="G920">
            <v>4</v>
          </cell>
        </row>
        <row r="921">
          <cell r="C921" t="str">
            <v>KDXT37</v>
          </cell>
          <cell r="D921" t="str">
            <v>Xe taûi Mitsubishi Canter 1.9 taán-51LD 5125</v>
          </cell>
          <cell r="E921" t="str">
            <v>(Mitsubishi Canter 1.9tons)</v>
          </cell>
          <cell r="F921">
            <v>279559386</v>
          </cell>
          <cell r="G921">
            <v>4</v>
          </cell>
        </row>
        <row r="922">
          <cell r="C922" t="str">
            <v>KDXT38</v>
          </cell>
          <cell r="D922" t="str">
            <v>Xe taûi Mitsubishi Canter 1.9 taán-51LD 5139</v>
          </cell>
          <cell r="E922" t="str">
            <v>T3/2010-thanh lyù thuøng xe bi hö vaø ñoùng môùi
thuøng tải kín - oâtoâ Quyeàn</v>
          </cell>
          <cell r="F922">
            <v>340534364</v>
          </cell>
          <cell r="G922">
            <v>4</v>
          </cell>
        </row>
        <row r="923">
          <cell r="C923" t="str">
            <v>KDXT39</v>
          </cell>
          <cell r="D923" t="str">
            <v>Xe taûi ISUZU NQR71R 5.5taán-29LD 4418</v>
          </cell>
          <cell r="E923" t="str">
            <v>(Isuzu 5.5Tons - 29LD 4418)</v>
          </cell>
          <cell r="F923">
            <v>372971905</v>
          </cell>
          <cell r="G923">
            <v>4</v>
          </cell>
        </row>
        <row r="924">
          <cell r="C924" t="str">
            <v>KDXT40</v>
          </cell>
          <cell r="D924" t="str">
            <v>Somi romooc 40" MINGWEI:29R-1272</v>
          </cell>
          <cell r="E924" t="str">
            <v>Chassis</v>
          </cell>
          <cell r="F924">
            <v>109006666</v>
          </cell>
          <cell r="G924">
            <v>4</v>
          </cell>
        </row>
        <row r="925">
          <cell r="C925" t="str">
            <v>KDXT41</v>
          </cell>
          <cell r="D925" t="str">
            <v>Somi romooc 40" MINGWEI:29R-1269</v>
          </cell>
          <cell r="E925" t="str">
            <v>Chassis</v>
          </cell>
          <cell r="F925">
            <v>109006666</v>
          </cell>
          <cell r="G925">
            <v>4</v>
          </cell>
        </row>
        <row r="926">
          <cell r="C926" t="str">
            <v>KDXT42</v>
          </cell>
          <cell r="D926" t="str">
            <v>Somi romooc 40" MINGWEI:29R-1267</v>
          </cell>
          <cell r="E926" t="str">
            <v>Chassis</v>
          </cell>
          <cell r="F926">
            <v>109006666</v>
          </cell>
          <cell r="G926">
            <v>4</v>
          </cell>
        </row>
        <row r="927">
          <cell r="C927" t="str">
            <v>KDXT43</v>
          </cell>
          <cell r="D927" t="str">
            <v>Somi romooc 40" MINGWEI:29R-1209</v>
          </cell>
          <cell r="E927" t="str">
            <v>Chassis</v>
          </cell>
          <cell r="F927">
            <v>109006666</v>
          </cell>
          <cell r="G927">
            <v>4</v>
          </cell>
        </row>
        <row r="928">
          <cell r="C928" t="str">
            <v>KDXT44</v>
          </cell>
          <cell r="D928" t="str">
            <v>Somi romooc 40" MINGWEI:52R-1065</v>
          </cell>
          <cell r="E928" t="str">
            <v>Chassis</v>
          </cell>
          <cell r="F928">
            <v>109006666</v>
          </cell>
          <cell r="G928">
            <v>4</v>
          </cell>
        </row>
        <row r="929">
          <cell r="C929" t="str">
            <v>KDXT45</v>
          </cell>
          <cell r="D929" t="str">
            <v>Somi romooc 40" MINGWEI:52R-1066</v>
          </cell>
          <cell r="E929" t="str">
            <v>Chassis</v>
          </cell>
          <cell r="F929">
            <v>109006666</v>
          </cell>
          <cell r="G929">
            <v>4</v>
          </cell>
        </row>
        <row r="930">
          <cell r="C930" t="str">
            <v>KDXT46</v>
          </cell>
          <cell r="D930" t="str">
            <v>Somi romooc 40" MINGWEI:52R-1067</v>
          </cell>
          <cell r="E930" t="str">
            <v>Chassis</v>
          </cell>
          <cell r="F930">
            <v>109006666</v>
          </cell>
          <cell r="G930">
            <v>4</v>
          </cell>
        </row>
        <row r="931">
          <cell r="C931" t="str">
            <v>KDXC47</v>
          </cell>
          <cell r="D931" t="str">
            <v>Xe Suzuki Window Van: 51LD-5259</v>
          </cell>
          <cell r="F931">
            <v>182692359</v>
          </cell>
          <cell r="G931">
            <v>4</v>
          </cell>
        </row>
        <row r="932">
          <cell r="C932" t="str">
            <v>KDXC48</v>
          </cell>
          <cell r="D932" t="str">
            <v>Xe Toyota Innova-G: maøu Bac: 51LD-5273</v>
          </cell>
          <cell r="E932" t="str">
            <v>(Toyota Innova G:51LD-5273)</v>
          </cell>
          <cell r="F932">
            <v>426403665</v>
          </cell>
          <cell r="G932">
            <v>4</v>
          </cell>
        </row>
        <row r="933">
          <cell r="C933" t="str">
            <v>KDXT49</v>
          </cell>
          <cell r="D933" t="str">
            <v>Somi romooc 40" Myõ cuõ-saøn thaáp:52R 1071</v>
          </cell>
          <cell r="E933" t="str">
            <v>Chassis</v>
          </cell>
          <cell r="F933">
            <v>67000000</v>
          </cell>
          <cell r="G933">
            <v>4</v>
          </cell>
        </row>
        <row r="934">
          <cell r="C934" t="str">
            <v>KDXT50</v>
          </cell>
          <cell r="D934" t="str">
            <v>Xe taûi ISUZU NQR71R 5.5taán-51LD 5432</v>
          </cell>
          <cell r="E934" t="str">
            <v>(Isuzu 5.5tan-51LD 5432)</v>
          </cell>
          <cell r="F934">
            <v>404426481</v>
          </cell>
          <cell r="G934">
            <v>4</v>
          </cell>
        </row>
        <row r="935">
          <cell r="C935" t="str">
            <v>KDXT51</v>
          </cell>
          <cell r="D935" t="str">
            <v>Xe taûi Hino 9.2 taán-FG-1JPUB: 51LD 5428</v>
          </cell>
          <cell r="E935" t="str">
            <v>(Hino 9.3tons: 51LD 5428)</v>
          </cell>
          <cell r="F935">
            <v>747762704</v>
          </cell>
          <cell r="G935">
            <v>4</v>
          </cell>
        </row>
        <row r="936">
          <cell r="C936" t="str">
            <v>KDXM05</v>
          </cell>
          <cell r="D936" t="str">
            <v>Xe maùy Honda Wave ñoû :BS 30LD 1075</v>
          </cell>
          <cell r="E936" t="e">
            <v>#N/A</v>
          </cell>
          <cell r="F936">
            <v>12690455</v>
          </cell>
          <cell r="G936">
            <v>3</v>
          </cell>
        </row>
        <row r="937">
          <cell r="C937" t="str">
            <v>KDXM06</v>
          </cell>
          <cell r="D937" t="str">
            <v>Xe maùy Honda Wave ñoû :BS 30LD 1030</v>
          </cell>
          <cell r="E937" t="e">
            <v>#N/A</v>
          </cell>
          <cell r="F937">
            <v>12690455</v>
          </cell>
          <cell r="G937">
            <v>3</v>
          </cell>
        </row>
        <row r="938">
          <cell r="C938" t="str">
            <v>KDXT52</v>
          </cell>
          <cell r="D938" t="str">
            <v>Somi romooc 40" cuõ-saøn thaáp:52R-1080</v>
          </cell>
          <cell r="E938" t="str">
            <v>Chassis</v>
          </cell>
          <cell r="F938">
            <v>67000000</v>
          </cell>
          <cell r="G938">
            <v>4</v>
          </cell>
        </row>
        <row r="939">
          <cell r="C939" t="str">
            <v>KDXM07</v>
          </cell>
          <cell r="D939" t="str">
            <v>Xe maùy Honda Wave S maøu ñen xaùm:BS: 51LD 5978</v>
          </cell>
          <cell r="E939" t="e">
            <v>#N/A</v>
          </cell>
          <cell r="F939">
            <v>14790455</v>
          </cell>
          <cell r="G939">
            <v>3</v>
          </cell>
        </row>
        <row r="940">
          <cell r="C940" t="str">
            <v>KDXT53</v>
          </cell>
          <cell r="D940" t="str">
            <v>Xe Somi romooc YINDAO -BS:29R 1299</v>
          </cell>
          <cell r="E940" t="str">
            <v>Chassis</v>
          </cell>
          <cell r="F940">
            <v>124564762</v>
          </cell>
          <cell r="G940">
            <v>4</v>
          </cell>
        </row>
        <row r="941">
          <cell r="C941" t="str">
            <v>KDXT54</v>
          </cell>
          <cell r="D941" t="str">
            <v>Xe Somi romooc YINDAO -BS:29R 1255</v>
          </cell>
          <cell r="E941" t="str">
            <v>Chassis</v>
          </cell>
          <cell r="F941">
            <v>124564762</v>
          </cell>
          <cell r="G941">
            <v>4</v>
          </cell>
        </row>
        <row r="942">
          <cell r="C942" t="str">
            <v>KDXT55</v>
          </cell>
          <cell r="D942" t="str">
            <v>Xe Somi romooc YINDAO -BS:29R 1290</v>
          </cell>
          <cell r="E942" t="str">
            <v>Chassis</v>
          </cell>
          <cell r="F942">
            <v>124564762</v>
          </cell>
          <cell r="G942">
            <v>4</v>
          </cell>
        </row>
        <row r="943">
          <cell r="C943" t="str">
            <v>KDXT56</v>
          </cell>
          <cell r="D943" t="str">
            <v>Xe Somi romooc YINDAO -BS:29R 1287</v>
          </cell>
          <cell r="E943" t="str">
            <v>Chassis</v>
          </cell>
          <cell r="F943">
            <v>124564762</v>
          </cell>
          <cell r="G943">
            <v>4</v>
          </cell>
        </row>
        <row r="944">
          <cell r="C944" t="str">
            <v>KDXT57</v>
          </cell>
          <cell r="D944" t="str">
            <v>Xe Somi romooc YINDAO -BS:29R 1270</v>
          </cell>
          <cell r="E944" t="str">
            <v>Chassis</v>
          </cell>
          <cell r="F944">
            <v>124564762</v>
          </cell>
          <cell r="G944">
            <v>4</v>
          </cell>
        </row>
        <row r="945">
          <cell r="C945" t="str">
            <v>KDXT76</v>
          </cell>
          <cell r="D945" t="str">
            <v>Xe oâtoâ ñaàu keùo DONGFENG 29LD-4270</v>
          </cell>
          <cell r="E945" t="str">
            <v>(Trailer head)</v>
          </cell>
          <cell r="F945">
            <v>449390000</v>
          </cell>
          <cell r="G945">
            <v>4</v>
          </cell>
        </row>
        <row r="946">
          <cell r="C946" t="str">
            <v>KDXT77</v>
          </cell>
          <cell r="D946" t="str">
            <v>Xe oâtoâ ñaàu keùo DONGFENG 29LD-4328</v>
          </cell>
          <cell r="E946" t="str">
            <v>(Trailer head)</v>
          </cell>
          <cell r="F946">
            <v>449390000</v>
          </cell>
          <cell r="G946">
            <v>4</v>
          </cell>
        </row>
        <row r="947">
          <cell r="C947" t="str">
            <v>KDXT78</v>
          </cell>
          <cell r="D947" t="str">
            <v>Xe oâtoâ ñaàu keùo DONGFENG 29LD-4291</v>
          </cell>
          <cell r="E947" t="str">
            <v>(Trailer head)</v>
          </cell>
          <cell r="F947">
            <v>449390000</v>
          </cell>
          <cell r="G947">
            <v>4</v>
          </cell>
        </row>
        <row r="948">
          <cell r="C948" t="str">
            <v>KDXT61</v>
          </cell>
          <cell r="D948" t="str">
            <v>Somi romooc 20" -52R-1079</v>
          </cell>
          <cell r="E948" t="str">
            <v>Chassis</v>
          </cell>
          <cell r="F948">
            <v>109392857</v>
          </cell>
          <cell r="G948">
            <v>4</v>
          </cell>
        </row>
        <row r="949">
          <cell r="C949" t="str">
            <v>KDXT111</v>
          </cell>
          <cell r="D949" t="str">
            <v>Xe ñaàu keùo FAW BS-29LD 4479</v>
          </cell>
          <cell r="E949" t="str">
            <v>(Trailer head)</v>
          </cell>
          <cell r="F949">
            <v>421190952</v>
          </cell>
          <cell r="G949">
            <v>4</v>
          </cell>
        </row>
        <row r="950">
          <cell r="C950" t="str">
            <v>KDXT58</v>
          </cell>
          <cell r="D950" t="str">
            <v>Xe oâtoâ ñaàu keùo HOYUN-BS:29LD 4246</v>
          </cell>
          <cell r="E950" t="str">
            <v>(Trailer Head Hoyun)</v>
          </cell>
          <cell r="F950">
            <v>453375000</v>
          </cell>
          <cell r="G950">
            <v>4</v>
          </cell>
        </row>
        <row r="951">
          <cell r="C951" t="str">
            <v>KDXT59</v>
          </cell>
          <cell r="D951" t="str">
            <v>Xe oâtoâ ñaàu keùo HOYUN-BS:29LD 4425</v>
          </cell>
          <cell r="E951" t="str">
            <v>(Trailer Head Hoyun)</v>
          </cell>
          <cell r="F951">
            <v>453375000</v>
          </cell>
          <cell r="G951">
            <v>4</v>
          </cell>
        </row>
        <row r="952">
          <cell r="C952" t="str">
            <v>KDXT65</v>
          </cell>
          <cell r="D952" t="str">
            <v>Xe ISUZU 1.9Taán -BS: 51LD 5927</v>
          </cell>
          <cell r="E952" t="str">
            <v>(ISUZU 1.8Ton:51LD 5927)</v>
          </cell>
          <cell r="F952">
            <v>314248583</v>
          </cell>
          <cell r="G952">
            <v>4</v>
          </cell>
        </row>
        <row r="953">
          <cell r="C953" t="str">
            <v>KDXT66</v>
          </cell>
          <cell r="D953" t="str">
            <v>Somi romooc 40feet 2 truïc-BS:52R 1104</v>
          </cell>
          <cell r="E953" t="str">
            <v>Chassis</v>
          </cell>
          <cell r="F953">
            <v>124408364</v>
          </cell>
          <cell r="G953">
            <v>4</v>
          </cell>
        </row>
        <row r="954">
          <cell r="C954" t="str">
            <v>KDXT67</v>
          </cell>
          <cell r="D954" t="str">
            <v>Somi romooc 40feet 2 truïc-BS:52R 1102</v>
          </cell>
          <cell r="E954" t="str">
            <v>Chassis</v>
          </cell>
          <cell r="F954">
            <v>124408364</v>
          </cell>
          <cell r="G954">
            <v>4</v>
          </cell>
        </row>
        <row r="955">
          <cell r="C955" t="str">
            <v>KDXT68</v>
          </cell>
          <cell r="D955" t="str">
            <v>Somi romooc 40feet 2 truïc-BS:52R 1101</v>
          </cell>
          <cell r="E955" t="str">
            <v>Chassis</v>
          </cell>
          <cell r="F955">
            <v>124408364</v>
          </cell>
          <cell r="G955">
            <v>4</v>
          </cell>
        </row>
        <row r="956">
          <cell r="C956" t="str">
            <v>KDXT69</v>
          </cell>
          <cell r="D956" t="str">
            <v>Somi romooc 40feet 2 truïc-BS:52R 1100</v>
          </cell>
          <cell r="E956" t="str">
            <v>Chassis</v>
          </cell>
          <cell r="F956">
            <v>124408364</v>
          </cell>
          <cell r="G956">
            <v>4</v>
          </cell>
        </row>
        <row r="957">
          <cell r="C957" t="str">
            <v>KDXT70</v>
          </cell>
          <cell r="D957" t="str">
            <v>Somi romooc 40feet 2 truïc-BS:52R 1103</v>
          </cell>
          <cell r="E957" t="str">
            <v>Chassis</v>
          </cell>
          <cell r="F957">
            <v>124408364</v>
          </cell>
          <cell r="G957">
            <v>4</v>
          </cell>
        </row>
        <row r="958">
          <cell r="C958" t="str">
            <v>KDXT71</v>
          </cell>
          <cell r="D958" t="str">
            <v>Xe naâng ñieän 1500kgs hieäu Toyota, SK: 7FB18-37242</v>
          </cell>
          <cell r="E958" t="str">
            <v>(Toyota bettery powered forklift)</v>
          </cell>
          <cell r="F958">
            <v>407144920</v>
          </cell>
          <cell r="G958">
            <v>4</v>
          </cell>
        </row>
        <row r="959">
          <cell r="C959" t="str">
            <v>KDXM08</v>
          </cell>
          <cell r="D959" t="str">
            <v>Xe maùy Honda Wave ñoû: 30LD 1076</v>
          </cell>
          <cell r="E959" t="e">
            <v>#N/A</v>
          </cell>
          <cell r="F959">
            <v>12872273</v>
          </cell>
          <cell r="G959">
            <v>3</v>
          </cell>
        </row>
        <row r="960">
          <cell r="C960" t="str">
            <v>KDXC72</v>
          </cell>
          <cell r="D960" t="str">
            <v>Xe oâtoâ Toyota Hiace 16 choå: 29LD 4595</v>
          </cell>
          <cell r="E960" t="str">
            <v>Toyota Hyace 16 sets</v>
          </cell>
          <cell r="F960">
            <v>463316364</v>
          </cell>
          <cell r="G960">
            <v>4</v>
          </cell>
        </row>
        <row r="961">
          <cell r="C961" t="str">
            <v>KDXC73</v>
          </cell>
          <cell r="D961" t="str">
            <v>Xe oâtoâ TOYOTA INNOVA : 29LD 4398</v>
          </cell>
          <cell r="E961" t="str">
            <v>(Toyota Innova G:29LD-4398)</v>
          </cell>
          <cell r="F961">
            <v>444027000</v>
          </cell>
          <cell r="G961">
            <v>4</v>
          </cell>
        </row>
        <row r="962">
          <cell r="C962" t="str">
            <v>KDXT74</v>
          </cell>
          <cell r="D962" t="str">
            <v>Xe taøi Isuzu 5.5 taán-NQR71R:52LD-2265</v>
          </cell>
          <cell r="E962" t="str">
            <v>(Isuzu 5.5 tons:52ld 2265)</v>
          </cell>
          <cell r="F962">
            <v>450312371</v>
          </cell>
          <cell r="G962">
            <v>4</v>
          </cell>
        </row>
        <row r="963">
          <cell r="C963" t="str">
            <v>KDXT75</v>
          </cell>
          <cell r="D963" t="str">
            <v>Xe taøi Isuzu 5.5 taán-NQR71R:52LD-2257</v>
          </cell>
          <cell r="E963" t="str">
            <v>(Isuzu 5.5tons:52ld 2257)</v>
          </cell>
          <cell r="F963">
            <v>469159360</v>
          </cell>
          <cell r="G963">
            <v>4</v>
          </cell>
        </row>
        <row r="964">
          <cell r="C964" t="str">
            <v>KDXT60</v>
          </cell>
          <cell r="D964" t="str">
            <v>Xe oâtoâ ñaàu keùo HOYUN-BS:29LD 4489</v>
          </cell>
          <cell r="E964" t="str">
            <v>(Trailer Head Hoyun)</v>
          </cell>
          <cell r="F964">
            <v>453375000</v>
          </cell>
          <cell r="G964">
            <v>4</v>
          </cell>
        </row>
        <row r="965">
          <cell r="C965" t="str">
            <v>KDXT62</v>
          </cell>
          <cell r="D965" t="str">
            <v>Xe oâtoâ ñaàu keùo HOYUN-BS:51LD 5814</v>
          </cell>
          <cell r="E965" t="str">
            <v>(Trailer Head Hoyun)</v>
          </cell>
          <cell r="F965">
            <v>458568514</v>
          </cell>
          <cell r="G965">
            <v>4</v>
          </cell>
        </row>
        <row r="966">
          <cell r="C966" t="str">
            <v>KDXT63</v>
          </cell>
          <cell r="D966" t="str">
            <v>Xe oâtoâ ñaàu keùo HOYUN-BS:51LD 5815</v>
          </cell>
          <cell r="E966" t="str">
            <v>(Trailer Head Hoyun)</v>
          </cell>
          <cell r="F966">
            <v>458568514</v>
          </cell>
          <cell r="G966">
            <v>4</v>
          </cell>
        </row>
        <row r="967">
          <cell r="C967" t="str">
            <v>KDXM09</v>
          </cell>
          <cell r="D967" t="str">
            <v>Xe maùy Honda Wave Ñoû : 30LD 1000</v>
          </cell>
          <cell r="E967" t="e">
            <v>#N/A</v>
          </cell>
          <cell r="F967">
            <v>12872273</v>
          </cell>
          <cell r="G967">
            <v>3</v>
          </cell>
        </row>
        <row r="968">
          <cell r="C968" t="str">
            <v>KDXM10</v>
          </cell>
          <cell r="D968" t="str">
            <v>Xe maùy Honda Wave Ñoû : 30LD 1029</v>
          </cell>
          <cell r="E968" t="e">
            <v>#N/A</v>
          </cell>
          <cell r="F968">
            <v>12872273</v>
          </cell>
          <cell r="G968">
            <v>3</v>
          </cell>
        </row>
        <row r="969">
          <cell r="C969" t="str">
            <v>KDXM11</v>
          </cell>
          <cell r="D969" t="str">
            <v>Xe maùy Honda Wave Ñoû : 30LD 1090</v>
          </cell>
          <cell r="E969" t="e">
            <v>#N/A</v>
          </cell>
          <cell r="F969">
            <v>12872273</v>
          </cell>
          <cell r="G969">
            <v>3</v>
          </cell>
        </row>
        <row r="970">
          <cell r="C970" t="str">
            <v>KDXM12</v>
          </cell>
          <cell r="D970" t="str">
            <v>Xe maùy Honda Wave Ñoû : 30LD 1020</v>
          </cell>
          <cell r="E970" t="e">
            <v>#N/A</v>
          </cell>
          <cell r="F970">
            <v>12872273</v>
          </cell>
          <cell r="G970">
            <v>3</v>
          </cell>
        </row>
        <row r="971">
          <cell r="C971" t="str">
            <v>KDXT79</v>
          </cell>
          <cell r="D971" t="str">
            <v>Xe naâng ñieän hieäu Nichiyu 2taán -Model:FB20PN-DC70C</v>
          </cell>
          <cell r="E971" t="str">
            <v>(Electric lift trucks)</v>
          </cell>
          <cell r="F971">
            <v>353020800</v>
          </cell>
          <cell r="G971">
            <v>4</v>
          </cell>
        </row>
        <row r="972">
          <cell r="C972" t="str">
            <v>KDXC80</v>
          </cell>
          <cell r="D972" t="str">
            <v>Xe Toyota Hiace 16 choã -52LD 2478</v>
          </cell>
          <cell r="E972" t="str">
            <v>(Toyota Hoace 16 sits)</v>
          </cell>
          <cell r="F972">
            <v>465167800</v>
          </cell>
          <cell r="G972">
            <v>4</v>
          </cell>
        </row>
        <row r="973">
          <cell r="C973" t="str">
            <v>KDXT64</v>
          </cell>
          <cell r="D973" t="str">
            <v>Xe oâtoâ ñaàu keùo HOYUN-BS:51LD 5798</v>
          </cell>
          <cell r="E973" t="str">
            <v>(Trailer Head Hoyun)</v>
          </cell>
          <cell r="F973">
            <v>458568514</v>
          </cell>
          <cell r="G973">
            <v>4</v>
          </cell>
        </row>
        <row r="974">
          <cell r="C974" t="str">
            <v>KDXT81</v>
          </cell>
          <cell r="D974" t="str">
            <v>Xe ñaàu keùo hieäu DongFeng:BS 52LD 2414</v>
          </cell>
          <cell r="E974" t="str">
            <v>(Trailer head)</v>
          </cell>
          <cell r="F974">
            <v>452535914</v>
          </cell>
          <cell r="G974">
            <v>4</v>
          </cell>
        </row>
        <row r="975">
          <cell r="C975" t="str">
            <v>KDXT82</v>
          </cell>
          <cell r="D975" t="str">
            <v>Xe ñaàu keùo hieäu DongFeng:BS 52LD 2426</v>
          </cell>
          <cell r="E975" t="str">
            <v>(Trailer head)</v>
          </cell>
          <cell r="F975">
            <v>452535914</v>
          </cell>
          <cell r="G975">
            <v>4</v>
          </cell>
        </row>
        <row r="976">
          <cell r="C976" t="str">
            <v>KDXT84</v>
          </cell>
          <cell r="D976" t="str">
            <v>Somi romooc 40" loïai 2 truïc coå coø:BS 52R 1194</v>
          </cell>
          <cell r="E976" t="str">
            <v>Chassis</v>
          </cell>
          <cell r="F976">
            <v>126439721</v>
          </cell>
          <cell r="G976">
            <v>4</v>
          </cell>
        </row>
        <row r="977">
          <cell r="C977" t="str">
            <v>KDXT85</v>
          </cell>
          <cell r="D977" t="str">
            <v>Somi romooc 40" loïai 2 truïc coå coø:BS 52R 1195</v>
          </cell>
          <cell r="E977" t="str">
            <v>Chassis</v>
          </cell>
          <cell r="F977">
            <v>126439721</v>
          </cell>
          <cell r="G977">
            <v>4</v>
          </cell>
        </row>
        <row r="978">
          <cell r="C978" t="str">
            <v>KDXT86</v>
          </cell>
          <cell r="D978" t="str">
            <v>Somi romooc 40" loïai 2 truïc coå coø:BS 52R 1196</v>
          </cell>
          <cell r="E978" t="str">
            <v>Chassis</v>
          </cell>
          <cell r="F978">
            <v>126439721</v>
          </cell>
          <cell r="G978">
            <v>4</v>
          </cell>
        </row>
        <row r="979">
          <cell r="C979" t="str">
            <v>KDXT87</v>
          </cell>
          <cell r="D979" t="str">
            <v>Somi romooc 40" loïai 2 truïc coå coø:BS 52R 1197</v>
          </cell>
          <cell r="E979" t="str">
            <v>Chassis</v>
          </cell>
          <cell r="F979">
            <v>126439721</v>
          </cell>
          <cell r="G979">
            <v>4</v>
          </cell>
        </row>
        <row r="980">
          <cell r="C980" t="str">
            <v>KDXT88</v>
          </cell>
          <cell r="D980" t="str">
            <v>Somi romooc 40" loïai 2 truïc coå coø:BS 52R 1198</v>
          </cell>
          <cell r="E980" t="str">
            <v>Chassis</v>
          </cell>
          <cell r="F980">
            <v>126439721</v>
          </cell>
          <cell r="G980">
            <v>4</v>
          </cell>
        </row>
        <row r="981">
          <cell r="C981" t="str">
            <v>KDXT89</v>
          </cell>
          <cell r="D981" t="str">
            <v>Somi romooc 40" loïai 2 truïc coå coø:BS 52R 1199</v>
          </cell>
          <cell r="E981" t="str">
            <v>Chassis</v>
          </cell>
          <cell r="F981">
            <v>126439721</v>
          </cell>
          <cell r="G981">
            <v>4</v>
          </cell>
        </row>
        <row r="982">
          <cell r="C982" t="str">
            <v>KDXT90</v>
          </cell>
          <cell r="D982" t="str">
            <v>Somi romooc 40" loïai 2 truïc coå coø:BS 52R 1200</v>
          </cell>
          <cell r="E982" t="str">
            <v>Chassis</v>
          </cell>
          <cell r="F982">
            <v>126439721</v>
          </cell>
          <cell r="G982">
            <v>4</v>
          </cell>
        </row>
        <row r="983">
          <cell r="C983" t="str">
            <v>KDXT91</v>
          </cell>
          <cell r="D983" t="str">
            <v>Somi romooc 20" loïai 2 truïc:BS 52R 1190</v>
          </cell>
          <cell r="E983" t="str">
            <v>Chassis</v>
          </cell>
          <cell r="F983">
            <v>114945201</v>
          </cell>
          <cell r="G983">
            <v>4</v>
          </cell>
        </row>
        <row r="984">
          <cell r="C984" t="str">
            <v>KDXT92</v>
          </cell>
          <cell r="D984" t="str">
            <v>Somi romooc 40" loïai 2 truïc 8 khoùa:BS 52R 1186</v>
          </cell>
          <cell r="E984" t="str">
            <v>Chassis</v>
          </cell>
          <cell r="F984">
            <v>129723870</v>
          </cell>
          <cell r="G984">
            <v>4</v>
          </cell>
        </row>
        <row r="985">
          <cell r="C985" t="str">
            <v>KDXT93</v>
          </cell>
          <cell r="D985" t="str">
            <v>Somi romooc 40" loïai 2 truïc 8 khoùa:BS 52R 1187</v>
          </cell>
          <cell r="E985" t="str">
            <v>Chassis</v>
          </cell>
          <cell r="F985">
            <v>129723870</v>
          </cell>
          <cell r="G985">
            <v>4</v>
          </cell>
        </row>
        <row r="986">
          <cell r="C986" t="str">
            <v>KDXT94</v>
          </cell>
          <cell r="D986" t="str">
            <v>Somi romooc 40" loïai 2 truïc 8 khoùa:BS 52R 1188</v>
          </cell>
          <cell r="E986" t="str">
            <v>Chassis</v>
          </cell>
          <cell r="F986">
            <v>129723870</v>
          </cell>
          <cell r="G986">
            <v>4</v>
          </cell>
        </row>
        <row r="987">
          <cell r="C987" t="str">
            <v>KDXT95</v>
          </cell>
          <cell r="D987" t="str">
            <v>Somi romooc 40" loïai 2 truïc 8 khoùa:BS 52R 1189</v>
          </cell>
          <cell r="E987" t="str">
            <v>Chassis</v>
          </cell>
          <cell r="F987">
            <v>129723870</v>
          </cell>
          <cell r="G987">
            <v>4</v>
          </cell>
        </row>
        <row r="988">
          <cell r="C988" t="str">
            <v>KDXT96</v>
          </cell>
          <cell r="D988" t="str">
            <v>Caàu xe naâng HP1-0-F020</v>
          </cell>
          <cell r="E988" t="e">
            <v>#N/A</v>
          </cell>
          <cell r="F988">
            <v>0</v>
          </cell>
          <cell r="G988">
            <v>4</v>
          </cell>
        </row>
        <row r="989">
          <cell r="C989" t="str">
            <v>KDXT97</v>
          </cell>
          <cell r="D989" t="str">
            <v>Xe Isuzu 5.5 taán: BS 52LD 2313</v>
          </cell>
          <cell r="E989" t="str">
            <v>(Isuzu 5.5 tons:52LD 2313)</v>
          </cell>
          <cell r="F989">
            <v>402240746</v>
          </cell>
          <cell r="G989">
            <v>4</v>
          </cell>
        </row>
        <row r="990">
          <cell r="C990" t="str">
            <v>KDXT98</v>
          </cell>
          <cell r="D990" t="str">
            <v>Xe naâng 628FD25 Toyota ñoäng cô daàu (Singapore) 2.5taán</v>
          </cell>
          <cell r="E990" t="str">
            <v>(Toyota forklift truck)</v>
          </cell>
          <cell r="F990">
            <v>369603880</v>
          </cell>
          <cell r="G990">
            <v>4</v>
          </cell>
        </row>
        <row r="991">
          <cell r="C991" t="str">
            <v>KDXT99</v>
          </cell>
          <cell r="D991" t="str">
            <v>Xe Isuzu 1.9 taán+thuøng kín : BS 52LD 3012</v>
          </cell>
          <cell r="E991" t="str">
            <v>(ISUZU 1.9Ton:52LD 3012)</v>
          </cell>
          <cell r="F991">
            <v>349500023</v>
          </cell>
          <cell r="G991">
            <v>4</v>
          </cell>
        </row>
        <row r="992">
          <cell r="C992" t="str">
            <v>KDXT100</v>
          </cell>
          <cell r="D992" t="str">
            <v>Xe Isuzu 1.9 taán+thuøng coù böûng naâng: BS 52LD 2903</v>
          </cell>
          <cell r="E992" t="str">
            <v>(ISUZU 1.9Ton:52LD 2903)</v>
          </cell>
          <cell r="F992">
            <v>415520480</v>
          </cell>
          <cell r="G992">
            <v>4</v>
          </cell>
        </row>
        <row r="993">
          <cell r="C993" t="str">
            <v>KDXM13</v>
          </cell>
          <cell r="D993" t="str">
            <v>Xe maùy Honda Wave xanh</v>
          </cell>
          <cell r="E993" t="e">
            <v>#N/A</v>
          </cell>
          <cell r="F993">
            <v>12872273</v>
          </cell>
          <cell r="G993">
            <v>3</v>
          </cell>
        </row>
        <row r="994">
          <cell r="C994" t="str">
            <v>KDXM14</v>
          </cell>
          <cell r="D994" t="str">
            <v>Xe maùy Honda Wave xanh</v>
          </cell>
          <cell r="E994" t="e">
            <v>#N/A</v>
          </cell>
          <cell r="F994">
            <v>12872273</v>
          </cell>
          <cell r="G994">
            <v>3</v>
          </cell>
        </row>
        <row r="995">
          <cell r="C995" t="str">
            <v>KDXM15</v>
          </cell>
          <cell r="D995" t="str">
            <v>Xe maùy Honda Wave xanh</v>
          </cell>
          <cell r="E995" t="e">
            <v>#N/A</v>
          </cell>
          <cell r="F995">
            <v>12872273</v>
          </cell>
          <cell r="G995">
            <v>3</v>
          </cell>
        </row>
        <row r="996">
          <cell r="C996" t="str">
            <v>KDXT101</v>
          </cell>
          <cell r="D996" t="str">
            <v>Xe naâng ñieän Komatsu 1.5taùn-FB15RL-14</v>
          </cell>
          <cell r="E996" t="str">
            <v>(Komatsu Battery Forklift)</v>
          </cell>
          <cell r="F996">
            <v>434267200</v>
          </cell>
          <cell r="G996">
            <v>4</v>
          </cell>
        </row>
        <row r="997">
          <cell r="C997" t="str">
            <v>KDXT102</v>
          </cell>
          <cell r="D997" t="str">
            <v>Xe ISUZU 1.9 taán: bs 52LD-3165</v>
          </cell>
          <cell r="E997" t="str">
            <v>(Isuzu 1.9tons-No:52LD 3156)</v>
          </cell>
          <cell r="F997">
            <v>347030768</v>
          </cell>
          <cell r="G997">
            <v>4</v>
          </cell>
        </row>
        <row r="998">
          <cell r="C998" t="str">
            <v>KDXT103</v>
          </cell>
          <cell r="D998" t="str">
            <v>Xe naâng xaêng Komatsu 2.5taùn-FG28T-16</v>
          </cell>
          <cell r="E998" t="str">
            <v>(Komatsu Forklift)</v>
          </cell>
          <cell r="F998">
            <v>385300000</v>
          </cell>
          <cell r="G998">
            <v>4</v>
          </cell>
        </row>
        <row r="999">
          <cell r="C999" t="str">
            <v>KDXC104</v>
          </cell>
          <cell r="D999" t="str">
            <v>Xe Toyota Camry 3.5Q Maøu Baïc-BS:52LD 3340</v>
          </cell>
          <cell r="E999" t="e">
            <v>#N/A</v>
          </cell>
          <cell r="G999">
            <v>4</v>
          </cell>
        </row>
        <row r="1000">
          <cell r="C1000" t="str">
            <v>KDXC105</v>
          </cell>
          <cell r="D1000" t="str">
            <v>Xe Toyota Camry 2.4G Maøu Ñen-BS:52LD 3365</v>
          </cell>
          <cell r="E1000" t="e">
            <v>#N/A</v>
          </cell>
          <cell r="G1000">
            <v>4</v>
          </cell>
        </row>
        <row r="1001">
          <cell r="C1001" t="str">
            <v>KDXT83</v>
          </cell>
          <cell r="D1001" t="str">
            <v>Xe ñaàu keùo hieäu DongFeng:BS 52LD 2395</v>
          </cell>
          <cell r="E1001" t="str">
            <v>(Trailer head)</v>
          </cell>
          <cell r="F1001">
            <v>452535914</v>
          </cell>
          <cell r="G1001">
            <v>4</v>
          </cell>
        </row>
        <row r="1002">
          <cell r="C1002" t="str">
            <v>KDXM16</v>
          </cell>
          <cell r="D1002" t="str">
            <v>Xe maùy Honda Wave anpha-BS:30LD 0799</v>
          </cell>
          <cell r="E1002" t="e">
            <v>#N/A</v>
          </cell>
          <cell r="F1002">
            <v>13351819</v>
          </cell>
          <cell r="G1002">
            <v>3</v>
          </cell>
        </row>
        <row r="1003">
          <cell r="C1003" t="str">
            <v>KDXT106</v>
          </cell>
          <cell r="D1003" t="str">
            <v>Xe ñaàu keùo 1 caàu FAW-BS:52LD 3403</v>
          </cell>
          <cell r="E1003" t="str">
            <v>(Trailer head FAW)</v>
          </cell>
          <cell r="F1003">
            <v>421490952</v>
          </cell>
          <cell r="G1003">
            <v>4</v>
          </cell>
        </row>
        <row r="1004">
          <cell r="C1004" t="str">
            <v>KDXT108</v>
          </cell>
          <cell r="D1004" t="str">
            <v>Xe laïnh Isuzu Chassis 2 taán:BS 52LD 3784</v>
          </cell>
          <cell r="E1004" t="str">
            <v>(Isuzu 2tons-no:52LD 3784)</v>
          </cell>
          <cell r="F1004">
            <v>528705102</v>
          </cell>
          <cell r="G1004">
            <v>4</v>
          </cell>
        </row>
        <row r="1005">
          <cell r="C1005" t="str">
            <v>KDXT109</v>
          </cell>
          <cell r="D1005" t="str">
            <v xml:space="preserve">Xe Hino 3813 5 taán-BS 52LD 3692 </v>
          </cell>
          <cell r="E1005" t="str">
            <v>(Hino 5tons:frozen body)</v>
          </cell>
          <cell r="F1005">
            <v>501281703</v>
          </cell>
          <cell r="G1005">
            <v>4</v>
          </cell>
        </row>
        <row r="1006">
          <cell r="C1006" t="str">
            <v>KDXT107</v>
          </cell>
          <cell r="D1006" t="str">
            <v>Xe ñaàu keùo 2 caàu FAW-BS:52LD 3772</v>
          </cell>
          <cell r="E1006" t="str">
            <v>(Trailer head)</v>
          </cell>
          <cell r="F1006">
            <v>587468095</v>
          </cell>
          <cell r="G1006">
            <v>4</v>
          </cell>
        </row>
        <row r="1007">
          <cell r="C1007" t="str">
            <v>KDXT110</v>
          </cell>
          <cell r="D1007" t="str">
            <v>Xe ñaàu keùo FAW BS-29LD 4487</v>
          </cell>
          <cell r="E1007" t="str">
            <v>(Trailer head)</v>
          </cell>
          <cell r="F1007">
            <v>588548095</v>
          </cell>
          <cell r="G1007">
            <v>4</v>
          </cell>
        </row>
        <row r="1008">
          <cell r="C1008" t="str">
            <v>KDXT112</v>
          </cell>
          <cell r="D1008" t="str">
            <v>Somi romooc Chien you 20"- BS: 52R-1376</v>
          </cell>
          <cell r="E1008" t="str">
            <v>Chassis</v>
          </cell>
          <cell r="F1008">
            <v>144012381</v>
          </cell>
          <cell r="G1008">
            <v>4</v>
          </cell>
        </row>
        <row r="1009">
          <cell r="C1009" t="str">
            <v>KDXT113</v>
          </cell>
          <cell r="D1009" t="str">
            <v>Somi romooc Chien you 40"- BS: 52R-1365</v>
          </cell>
          <cell r="E1009" t="str">
            <v>Chassis</v>
          </cell>
          <cell r="F1009">
            <v>162487619</v>
          </cell>
          <cell r="G1009">
            <v>4</v>
          </cell>
        </row>
        <row r="1010">
          <cell r="C1010" t="str">
            <v>KDXT114</v>
          </cell>
          <cell r="D1010" t="str">
            <v>Somi romooc Chien you 40"- BS: 52R-1364</v>
          </cell>
          <cell r="E1010" t="str">
            <v>Chassis</v>
          </cell>
          <cell r="F1010">
            <v>162487619</v>
          </cell>
          <cell r="G1010">
            <v>4</v>
          </cell>
        </row>
        <row r="1011">
          <cell r="C1011" t="str">
            <v>KDXT115</v>
          </cell>
          <cell r="D1011" t="str">
            <v>Somi romooc Chien you 40"- BS: 52R-1373</v>
          </cell>
          <cell r="E1011" t="str">
            <v>Chassis</v>
          </cell>
          <cell r="F1011">
            <v>162487619</v>
          </cell>
          <cell r="G1011">
            <v>4</v>
          </cell>
        </row>
        <row r="1012">
          <cell r="C1012" t="str">
            <v>KDXT116</v>
          </cell>
          <cell r="D1012" t="str">
            <v>Somi romooc Chien you 40"- BS: 52R-1369</v>
          </cell>
          <cell r="E1012" t="str">
            <v>Chassis</v>
          </cell>
          <cell r="F1012">
            <v>210134286</v>
          </cell>
          <cell r="G1012">
            <v>4</v>
          </cell>
        </row>
        <row r="1013">
          <cell r="C1013" t="str">
            <v>KDXT117</v>
          </cell>
          <cell r="D1013" t="str">
            <v>Somi romooc Chien you 40"- BS: 52R-1371</v>
          </cell>
          <cell r="E1013" t="str">
            <v>Chassis</v>
          </cell>
          <cell r="F1013">
            <v>210134286</v>
          </cell>
          <cell r="G1013">
            <v>4</v>
          </cell>
        </row>
        <row r="1014">
          <cell r="C1014" t="str">
            <v>KDXT118</v>
          </cell>
          <cell r="D1014" t="str">
            <v>Somi romooc Chien you 40"- BS: 52R-1370</v>
          </cell>
          <cell r="E1014" t="str">
            <v>Chassis</v>
          </cell>
          <cell r="F1014">
            <v>210134286</v>
          </cell>
          <cell r="G1014">
            <v>4</v>
          </cell>
        </row>
        <row r="1015">
          <cell r="C1015" t="str">
            <v>KDXT119</v>
          </cell>
          <cell r="D1015" t="str">
            <v>Somi romooc Chien you 40"- BS: 52R-1374</v>
          </cell>
          <cell r="E1015" t="str">
            <v>Chassis</v>
          </cell>
          <cell r="F1015">
            <v>210134286</v>
          </cell>
          <cell r="G1015">
            <v>4</v>
          </cell>
        </row>
        <row r="1016">
          <cell r="C1016" t="str">
            <v>KDXT120</v>
          </cell>
          <cell r="D1016" t="str">
            <v>Somi romooc Chien you 40"- BS: 52R-1372</v>
          </cell>
          <cell r="E1016" t="str">
            <v>Chassis</v>
          </cell>
          <cell r="F1016">
            <v>162487619</v>
          </cell>
          <cell r="G1016">
            <v>4</v>
          </cell>
        </row>
        <row r="1017">
          <cell r="C1017" t="str">
            <v>KDXT121</v>
          </cell>
          <cell r="D1017" t="str">
            <v>Somi romooc Chien you 40"- BS: 52R-1375</v>
          </cell>
          <cell r="E1017" t="str">
            <v>Chassis</v>
          </cell>
          <cell r="F1017">
            <v>162487619</v>
          </cell>
          <cell r="G1017">
            <v>4</v>
          </cell>
        </row>
        <row r="1018">
          <cell r="C1018" t="str">
            <v>KDXT122</v>
          </cell>
          <cell r="D1018" t="str">
            <v>Xe naâng ñieän Sanyo "TCM" 1,5 taán</v>
          </cell>
          <cell r="E1018" t="str">
            <v>T01/2009-Boå sung caøng naâng haøng: VND 81,820,800</v>
          </cell>
          <cell r="F1018">
            <v>420664800</v>
          </cell>
          <cell r="G1018">
            <v>4</v>
          </cell>
        </row>
        <row r="1019">
          <cell r="C1019" t="str">
            <v>KDXT122_</v>
          </cell>
          <cell r="D1019" t="str">
            <v>Xe naâng ñieän Sanyo "TCM" 1,5 taán</v>
          </cell>
          <cell r="E1019" t="e">
            <v>#N/A</v>
          </cell>
          <cell r="G1019">
            <v>4</v>
          </cell>
        </row>
        <row r="1020">
          <cell r="C1020" t="str">
            <v>KDXT122_</v>
          </cell>
          <cell r="D1020" t="str">
            <v>Maët naï xe naâng ñieän Sanyo "TCM" 1.5 taán</v>
          </cell>
          <cell r="E1020" t="e">
            <v>#N/A</v>
          </cell>
          <cell r="G1020">
            <v>6</v>
          </cell>
        </row>
        <row r="1021">
          <cell r="C1021" t="str">
            <v>KDXC123</v>
          </cell>
          <cell r="D1021" t="str">
            <v>Xe Innova V Maøu Baïc-BS 52LD 3889</v>
          </cell>
          <cell r="E1021" t="str">
            <v>(Innova V-BS:52LD 3889)</v>
          </cell>
          <cell r="F1021">
            <v>563612791</v>
          </cell>
          <cell r="G1021">
            <v>4</v>
          </cell>
        </row>
        <row r="1022">
          <cell r="C1022" t="str">
            <v>KDXC124</v>
          </cell>
          <cell r="D1022" t="str">
            <v>Xe khaùch 29 choã SAMCO-BS: 52LD 3801</v>
          </cell>
          <cell r="E1022" t="str">
            <v>(Samco 29 sits-No:52ld 3801)</v>
          </cell>
          <cell r="F1022">
            <v>763469048</v>
          </cell>
          <cell r="G1022">
            <v>4</v>
          </cell>
        </row>
        <row r="1023">
          <cell r="C1023" t="str">
            <v>KDXT125</v>
          </cell>
          <cell r="D1023" t="str">
            <v>Xe Taûi Hino 2 taán thuøng laïnh-BS 52LD 3993</v>
          </cell>
          <cell r="E1023" t="str">
            <v>(Hino 2 tons-frozen body)</v>
          </cell>
          <cell r="F1023">
            <v>570041010</v>
          </cell>
          <cell r="G1023">
            <v>4</v>
          </cell>
        </row>
        <row r="1024">
          <cell r="C1024" t="str">
            <v>KDXT126</v>
          </cell>
          <cell r="D1024" t="str">
            <v>Xe Taûi Isuzu 5.5 taáân-BS:52LD-4150</v>
          </cell>
          <cell r="E1024" t="str">
            <v>(Isuzu truck 5.5 tons - BS:52LD 4150)</v>
          </cell>
          <cell r="F1024">
            <v>436942171</v>
          </cell>
          <cell r="G1024">
            <v>6</v>
          </cell>
        </row>
        <row r="1025">
          <cell r="C1025" t="str">
            <v>KDXT127</v>
          </cell>
          <cell r="D1025" t="str">
            <v>Xe Taûi Isuzu 1.9 taáân-BS:52LD-4057</v>
          </cell>
          <cell r="E1025" t="str">
            <v>(Isuzu truck 1.9 tons - BS:52LD 4057)</v>
          </cell>
          <cell r="F1025">
            <v>540362260</v>
          </cell>
          <cell r="G1025">
            <v>6</v>
          </cell>
        </row>
        <row r="1026">
          <cell r="C1026" t="str">
            <v>KDXT128</v>
          </cell>
          <cell r="D1026" t="str">
            <v>Xe naâng Komatsu chaïy daàu FD25T-16 : 2.5Taán</v>
          </cell>
          <cell r="E1026" t="str">
            <v>(Komatsu Forklift)</v>
          </cell>
          <cell r="F1026">
            <v>458689500</v>
          </cell>
          <cell r="G1026">
            <v>6</v>
          </cell>
        </row>
        <row r="1027">
          <cell r="C1027" t="str">
            <v>KDXC129</v>
          </cell>
          <cell r="D1027" t="str">
            <v>Xe Innova V -BS 29LD 4610</v>
          </cell>
          <cell r="E1027" t="str">
            <v>(Toyota Innova G-29LD 4610)</v>
          </cell>
          <cell r="F1027">
            <v>587007714</v>
          </cell>
          <cell r="G1027">
            <v>4</v>
          </cell>
        </row>
        <row r="1028">
          <cell r="C1028" t="str">
            <v>KDXM17</v>
          </cell>
          <cell r="D1028" t="str">
            <v>Xe maùy Honda Wave ñoû ñen 30LD 1019</v>
          </cell>
          <cell r="E1028" t="e">
            <v>#N/A</v>
          </cell>
          <cell r="F1028">
            <v>13351818</v>
          </cell>
          <cell r="G1028">
            <v>3</v>
          </cell>
        </row>
        <row r="1029">
          <cell r="C1029" t="str">
            <v>KDXM18</v>
          </cell>
          <cell r="D1029" t="str">
            <v>Xe maùy Honda Wave ñoû ñen 30LD 1056</v>
          </cell>
          <cell r="E1029" t="e">
            <v>#N/A</v>
          </cell>
          <cell r="F1029">
            <v>13351818</v>
          </cell>
          <cell r="G1029">
            <v>3</v>
          </cell>
        </row>
        <row r="1030">
          <cell r="C1030" t="str">
            <v>KDXM19</v>
          </cell>
          <cell r="D1030" t="str">
            <v>Xe maùy Honda Wave ñoû ñen 30LD 1092</v>
          </cell>
          <cell r="E1030" t="e">
            <v>#N/A</v>
          </cell>
          <cell r="F1030">
            <v>13351818</v>
          </cell>
          <cell r="G1030">
            <v>3</v>
          </cell>
        </row>
        <row r="1031">
          <cell r="C1031" t="str">
            <v>KDXM20</v>
          </cell>
          <cell r="D1031" t="str">
            <v>Xe gaén maùy Wave anpha ñen-BS:51LD6759</v>
          </cell>
          <cell r="E1031" t="e">
            <v>#N/A</v>
          </cell>
          <cell r="F1031">
            <v>13342227</v>
          </cell>
          <cell r="G1031">
            <v>3</v>
          </cell>
        </row>
        <row r="1032">
          <cell r="C1032" t="str">
            <v>KDXT130</v>
          </cell>
          <cell r="D1032" t="str">
            <v>Xe ñaàu keùo 1 Cầu Freightliner-Cuõ 2005:52LD-4416</v>
          </cell>
          <cell r="E1032" t="str">
            <v>(Trailer head Freightliner-old)</v>
          </cell>
          <cell r="F1032">
            <v>572242857</v>
          </cell>
          <cell r="G1032">
            <v>4</v>
          </cell>
        </row>
        <row r="1033">
          <cell r="C1033" t="str">
            <v>KDXT131</v>
          </cell>
          <cell r="D1033" t="str">
            <v>Xe ñaàu keùo 1 Cầu Freightliner-Cuõ 2005:52LD-4586</v>
          </cell>
          <cell r="E1033" t="str">
            <v>(Trailer head Freightliner-old)</v>
          </cell>
          <cell r="F1033">
            <v>572242857</v>
          </cell>
          <cell r="G1033">
            <v>4</v>
          </cell>
        </row>
        <row r="1034">
          <cell r="C1034" t="str">
            <v>KDXT132</v>
          </cell>
          <cell r="D1034" t="str">
            <v>Xe ñaàu keùo 1 Cầu Freightliner-Cuõ 2005:52LD-4482</v>
          </cell>
          <cell r="E1034" t="str">
            <v>(Trailer head Freightliner-old)</v>
          </cell>
          <cell r="F1034">
            <v>572242857</v>
          </cell>
          <cell r="G1034">
            <v>4</v>
          </cell>
        </row>
        <row r="1035">
          <cell r="C1035" t="str">
            <v>KDXT133</v>
          </cell>
          <cell r="D1035" t="str">
            <v>Xe ñaàu keùo 1 Cầu Freightliner-Cuõ 2005:52LD-4583</v>
          </cell>
          <cell r="E1035" t="str">
            <v>(Trailer head Freightliner-old)</v>
          </cell>
          <cell r="F1035">
            <v>572242857</v>
          </cell>
          <cell r="G1035">
            <v>4</v>
          </cell>
        </row>
        <row r="1036">
          <cell r="C1036" t="str">
            <v>KDXT134</v>
          </cell>
          <cell r="D1036" t="str">
            <v>Xe ñaàu keùo 1 Cầu Freightliner-Cuõ 2005:52LD-4558</v>
          </cell>
          <cell r="E1036" t="str">
            <v>(Trailer head Freightliner-old)</v>
          </cell>
          <cell r="F1036">
            <v>572242857</v>
          </cell>
          <cell r="G1036">
            <v>4</v>
          </cell>
        </row>
        <row r="1037">
          <cell r="C1037" t="str">
            <v>KDXT135</v>
          </cell>
          <cell r="D1037" t="str">
            <v>Somi romooc 40' 2 truïc 8 khoùa Chien you-BS 52R 1506</v>
          </cell>
          <cell r="E1037" t="str">
            <v>Chassis</v>
          </cell>
          <cell r="F1037">
            <v>156653333</v>
          </cell>
          <cell r="G1037">
            <v>4</v>
          </cell>
        </row>
        <row r="1038">
          <cell r="C1038" t="str">
            <v>KDXT136</v>
          </cell>
          <cell r="D1038" t="str">
            <v>Somi romooc 40' 2 truïc 8 khoùa Chien you-BS 52R 1507</v>
          </cell>
          <cell r="E1038" t="str">
            <v>Chassis</v>
          </cell>
          <cell r="F1038">
            <v>156653333</v>
          </cell>
          <cell r="G1038">
            <v>4</v>
          </cell>
        </row>
        <row r="1039">
          <cell r="C1039" t="str">
            <v>KDXT137</v>
          </cell>
          <cell r="D1039" t="str">
            <v>Somi romooc 40' 2 truïc 8 khoùa Chien you-BS 52R 1508</v>
          </cell>
          <cell r="E1039" t="str">
            <v>Chassis</v>
          </cell>
          <cell r="F1039">
            <v>156653333</v>
          </cell>
          <cell r="G1039">
            <v>4</v>
          </cell>
        </row>
        <row r="1040">
          <cell r="C1040" t="str">
            <v>KDXT138</v>
          </cell>
          <cell r="D1040" t="str">
            <v>Somi romooc 40'' 2 truïc 8 khoùa Chien you-BS 52R 1509</v>
          </cell>
          <cell r="E1040" t="str">
            <v>Chassis</v>
          </cell>
          <cell r="F1040">
            <v>156653333</v>
          </cell>
          <cell r="G1040">
            <v>4</v>
          </cell>
        </row>
        <row r="1041">
          <cell r="C1041" t="str">
            <v>KDXT139</v>
          </cell>
          <cell r="D1041" t="str">
            <v>Somi romooc 40'' 2 truïc 8 khoùa Chien you-BS 52R 1510</v>
          </cell>
          <cell r="E1041" t="str">
            <v>Chassis</v>
          </cell>
          <cell r="F1041">
            <v>156653333</v>
          </cell>
          <cell r="G1041">
            <v>4</v>
          </cell>
        </row>
        <row r="1042">
          <cell r="C1042" t="str">
            <v>KDXT140</v>
          </cell>
          <cell r="D1042" t="str">
            <v>Xe ñaàu keùo Myõ 2004: 29LD-2717</v>
          </cell>
          <cell r="E1042" t="str">
            <v>(Trailer head USD 2004)</v>
          </cell>
          <cell r="F1042">
            <v>516471905</v>
          </cell>
          <cell r="G1042">
            <v>4</v>
          </cell>
        </row>
        <row r="1043">
          <cell r="C1043" t="str">
            <v>KDXT141</v>
          </cell>
          <cell r="D1043" t="str">
            <v>Xe ñaàu keùo Myõ 2004: 29LD-2772</v>
          </cell>
          <cell r="E1043" t="str">
            <v>(Trailer head USD 2004)</v>
          </cell>
          <cell r="F1043">
            <v>516471905</v>
          </cell>
          <cell r="G1043">
            <v>4</v>
          </cell>
        </row>
        <row r="1044">
          <cell r="C1044" t="str">
            <v>KDXT142</v>
          </cell>
          <cell r="D1044" t="str">
            <v>Xe Taûi Isuzu 2 taáân NMR85H-BS:52LD-4851</v>
          </cell>
          <cell r="E1044" t="str">
            <v>Isuzu Van-52LD 4851</v>
          </cell>
          <cell r="F1044">
            <v>509800909</v>
          </cell>
          <cell r="G1044">
            <v>4</v>
          </cell>
        </row>
        <row r="1045">
          <cell r="C1045" t="str">
            <v>KDXT143</v>
          </cell>
          <cell r="D1045" t="str">
            <v>Xe Taûi Isuzu 2 taáân NMR85H-BS:52LD-4922</v>
          </cell>
          <cell r="E1045" t="str">
            <v>Isuzu Van-52LD 4922</v>
          </cell>
          <cell r="F1045">
            <v>509800909</v>
          </cell>
          <cell r="G1045">
            <v>4</v>
          </cell>
        </row>
        <row r="1046">
          <cell r="C1046" t="str">
            <v>KDXT144</v>
          </cell>
          <cell r="D1046" t="str">
            <v>Xe naâng ñieän SHINKO 8FBR18LWX</v>
          </cell>
          <cell r="E1046" t="str">
            <v>(Shinko forlift)</v>
          </cell>
          <cell r="F1046">
            <v>431745480</v>
          </cell>
          <cell r="G1046">
            <v>4</v>
          </cell>
        </row>
        <row r="1047">
          <cell r="C1047" t="str">
            <v>KDXM21</v>
          </cell>
          <cell r="D1047" t="str">
            <v>Xe may Wave KWY Do den BS30LD 1043</v>
          </cell>
          <cell r="E1047" t="e">
            <v>#N/A</v>
          </cell>
          <cell r="F1047">
            <v>13260909</v>
          </cell>
          <cell r="G1047">
            <v>4</v>
          </cell>
        </row>
        <row r="1048">
          <cell r="C1048" t="str">
            <v>KDXT145</v>
          </cell>
          <cell r="D1048" t="str">
            <v>Xe ñaàu keùo Freightliner 2004: 52LD-4735</v>
          </cell>
          <cell r="E1048" t="str">
            <v>Trailer head</v>
          </cell>
          <cell r="F1048">
            <v>539059524</v>
          </cell>
          <cell r="G1048">
            <v>4</v>
          </cell>
        </row>
        <row r="1049">
          <cell r="C1049" t="str">
            <v>KDXT146</v>
          </cell>
          <cell r="D1049" t="str">
            <v>Xe ñaàu keùo Freightliner 2004: 52LD-4648</v>
          </cell>
          <cell r="E1049" t="str">
            <v>Trailer head</v>
          </cell>
          <cell r="F1049">
            <v>539059524</v>
          </cell>
          <cell r="G1049">
            <v>4</v>
          </cell>
        </row>
        <row r="1050">
          <cell r="C1050" t="str">
            <v>KDXT147</v>
          </cell>
          <cell r="D1050" t="str">
            <v>Xe ñaàu keùo Freightliner 2004: 52LD-4616</v>
          </cell>
          <cell r="E1050" t="str">
            <v>Trailer head</v>
          </cell>
          <cell r="F1050">
            <v>539059524</v>
          </cell>
          <cell r="G1050">
            <v>4</v>
          </cell>
        </row>
        <row r="1051">
          <cell r="C1051" t="str">
            <v>KDXT148</v>
          </cell>
          <cell r="D1051" t="str">
            <v>Xe ñaàu keùo Freightliner 2004: 52LD-4606</v>
          </cell>
          <cell r="E1051" t="str">
            <v>Trailer head</v>
          </cell>
          <cell r="F1051">
            <v>539059524</v>
          </cell>
          <cell r="G1051">
            <v>4</v>
          </cell>
        </row>
        <row r="1052">
          <cell r="C1052" t="str">
            <v>KDXT149</v>
          </cell>
          <cell r="D1052" t="str">
            <v>Xe ñaàu keùo Freightliner 2004: 52LD-4439</v>
          </cell>
          <cell r="E1052" t="str">
            <v>Trailer head</v>
          </cell>
          <cell r="F1052">
            <v>539059524</v>
          </cell>
          <cell r="G1052">
            <v>4</v>
          </cell>
        </row>
        <row r="1053">
          <cell r="C1053" t="str">
            <v>KDXT150</v>
          </cell>
          <cell r="D1053" t="str">
            <v>Somi romooc 40 feet' 2truc 8 khoa Chien you :BS 52R 1567</v>
          </cell>
          <cell r="E1053" t="str">
            <v>Chassis</v>
          </cell>
          <cell r="F1053">
            <v>157625714</v>
          </cell>
          <cell r="G1053">
            <v>4</v>
          </cell>
        </row>
        <row r="1054">
          <cell r="C1054" t="str">
            <v>KDXT151</v>
          </cell>
          <cell r="D1054" t="str">
            <v>Somi romooc 40 feet' 2truc 8 khoa Chien you :BS 52R 1554</v>
          </cell>
          <cell r="E1054" t="str">
            <v>Chassis</v>
          </cell>
          <cell r="F1054">
            <v>157625714</v>
          </cell>
          <cell r="G1054">
            <v>4</v>
          </cell>
        </row>
        <row r="1055">
          <cell r="C1055" t="str">
            <v>KDXT152</v>
          </cell>
          <cell r="D1055" t="str">
            <v>Somi romooc 40 feet' 2truc 8 khoa Chien you :BS 52R 1565</v>
          </cell>
          <cell r="E1055" t="str">
            <v>Chassis</v>
          </cell>
          <cell r="F1055">
            <v>157625714</v>
          </cell>
          <cell r="G1055">
            <v>4</v>
          </cell>
        </row>
        <row r="1056">
          <cell r="C1056" t="str">
            <v>KDXT153</v>
          </cell>
          <cell r="D1056" t="str">
            <v>Somi romooc 40 feet' 2truc 8 khoa Chien you :BS 52R 1558</v>
          </cell>
          <cell r="E1056" t="str">
            <v>Chassis</v>
          </cell>
          <cell r="F1056">
            <v>157625714</v>
          </cell>
          <cell r="G1056">
            <v>4</v>
          </cell>
        </row>
        <row r="1057">
          <cell r="C1057" t="str">
            <v>KDXT154</v>
          </cell>
          <cell r="D1057" t="str">
            <v>Somi romooc 40 feet' 2truc 8 khoa Chien you :BS 52R 1568</v>
          </cell>
          <cell r="E1057" t="str">
            <v>Chassis</v>
          </cell>
          <cell r="F1057">
            <v>157625714</v>
          </cell>
          <cell r="G1057">
            <v>4</v>
          </cell>
        </row>
        <row r="1058">
          <cell r="C1058" t="str">
            <v>KDXT155</v>
          </cell>
          <cell r="D1058" t="str">
            <v>Somi romooc 40 feet' 2truc 8 khoa Chien you :BS 52R 1555</v>
          </cell>
          <cell r="E1058" t="str">
            <v>Chassis</v>
          </cell>
          <cell r="F1058">
            <v>157625714</v>
          </cell>
          <cell r="G1058">
            <v>4</v>
          </cell>
        </row>
        <row r="1059">
          <cell r="C1059" t="str">
            <v>KDXT156</v>
          </cell>
          <cell r="D1059" t="str">
            <v>Somi romooc 40 feet' 2truc 8 khoa Chien you :BS 52R 1557</v>
          </cell>
          <cell r="E1059" t="str">
            <v>Chassis</v>
          </cell>
          <cell r="F1059">
            <v>157625714</v>
          </cell>
          <cell r="G1059">
            <v>4</v>
          </cell>
        </row>
        <row r="1060">
          <cell r="C1060" t="str">
            <v>KDXT157</v>
          </cell>
          <cell r="D1060" t="str">
            <v>Somi romooc 40 feet' 2truc 8 khoa Chien you :BS 52R 1556</v>
          </cell>
          <cell r="E1060" t="str">
            <v>Chassis</v>
          </cell>
          <cell r="F1060">
            <v>157625714</v>
          </cell>
          <cell r="G1060">
            <v>4</v>
          </cell>
        </row>
        <row r="1061">
          <cell r="C1061" t="str">
            <v>KDXT158</v>
          </cell>
          <cell r="D1061" t="str">
            <v>Somi romooc 40 feet' 2truc 8 khoa Chien you :BS 52R 1566</v>
          </cell>
          <cell r="E1061" t="str">
            <v>Chassis</v>
          </cell>
          <cell r="F1061">
            <v>157625714</v>
          </cell>
          <cell r="G1061">
            <v>4</v>
          </cell>
        </row>
        <row r="1062">
          <cell r="C1062" t="str">
            <v>KDXT159</v>
          </cell>
          <cell r="D1062" t="str">
            <v>Somi romooc 40 feet' 2truc 8 khoa Chien you :BS 52R 1564</v>
          </cell>
          <cell r="E1062" t="str">
            <v>Chassis</v>
          </cell>
          <cell r="F1062">
            <v>157625714</v>
          </cell>
          <cell r="G1062">
            <v>4</v>
          </cell>
        </row>
        <row r="1063">
          <cell r="C1063" t="str">
            <v>KDXT160</v>
          </cell>
          <cell r="D1063" t="str">
            <v>Somi romooc 40 feet' 2truc 8 khoa Chien you :BS 52R 1562</v>
          </cell>
          <cell r="E1063" t="str">
            <v>Chassis</v>
          </cell>
          <cell r="F1063">
            <v>157625714</v>
          </cell>
          <cell r="G1063">
            <v>4</v>
          </cell>
        </row>
        <row r="1064">
          <cell r="C1064" t="str">
            <v>KDXT161</v>
          </cell>
          <cell r="D1064" t="str">
            <v>Somi romooc 40 feet' 2truc 8 khoa Chien you :BS 52R 1563</v>
          </cell>
          <cell r="E1064" t="str">
            <v>Chassis</v>
          </cell>
          <cell r="F1064">
            <v>157625714</v>
          </cell>
          <cell r="G1064">
            <v>4</v>
          </cell>
        </row>
        <row r="1065">
          <cell r="C1065" t="str">
            <v>KDXT162</v>
          </cell>
          <cell r="D1065" t="str">
            <v>Somi romooc 40 feet' 2truc 8 khoa Chien you :BS 52R 1559</v>
          </cell>
          <cell r="E1065" t="str">
            <v>Chassis</v>
          </cell>
          <cell r="F1065">
            <v>157625714</v>
          </cell>
          <cell r="G1065">
            <v>4</v>
          </cell>
        </row>
        <row r="1066">
          <cell r="C1066" t="str">
            <v>KDXT163</v>
          </cell>
          <cell r="D1066" t="str">
            <v>Somi romooc 40 feet' 2truc 8 khoa Chien you :BS 52R 1561</v>
          </cell>
          <cell r="E1066" t="str">
            <v>Chassis</v>
          </cell>
          <cell r="F1066">
            <v>157625714</v>
          </cell>
          <cell r="G1066">
            <v>4</v>
          </cell>
        </row>
        <row r="1067">
          <cell r="C1067" t="str">
            <v>KDXT164</v>
          </cell>
          <cell r="D1067" t="str">
            <v>Somi romooc 40 feet' 2truc 8 khoa Chien you :BS 52R 1560</v>
          </cell>
          <cell r="E1067" t="str">
            <v>Chassis</v>
          </cell>
          <cell r="F1067">
            <v>157625714</v>
          </cell>
          <cell r="G1067">
            <v>4</v>
          </cell>
        </row>
        <row r="1068">
          <cell r="C1068" t="str">
            <v>KDXT165</v>
          </cell>
          <cell r="D1068" t="str">
            <v>Xe naâng ñieän SHINKO 8FBR18LWX, 1.8tan</v>
          </cell>
          <cell r="E1068" t="str">
            <v>(Shinko forlift)</v>
          </cell>
          <cell r="F1068">
            <v>579075746</v>
          </cell>
          <cell r="G1068">
            <v>4</v>
          </cell>
        </row>
        <row r="1069">
          <cell r="C1069" t="str">
            <v>KDXT166</v>
          </cell>
          <cell r="D1069" t="str">
            <v>Caàu leân xe naâng</v>
          </cell>
          <cell r="E1069" t="str">
            <v>Bridge across Electric lift trucks</v>
          </cell>
          <cell r="F1069">
            <v>80454545</v>
          </cell>
          <cell r="G1069">
            <v>3</v>
          </cell>
        </row>
        <row r="1070">
          <cell r="C1070" t="str">
            <v>KDXT167</v>
          </cell>
          <cell r="D1070" t="str">
            <v>Xe taûi HINO 2T (52LD 5927)</v>
          </cell>
          <cell r="E1070" t="str">
            <v>(2T HINO truck)</v>
          </cell>
          <cell r="F1070">
            <v>522275864</v>
          </cell>
          <cell r="G1070">
            <v>4</v>
          </cell>
        </row>
        <row r="1071">
          <cell r="C1071" t="str">
            <v>KDXT168</v>
          </cell>
          <cell r="D1071" t="str">
            <v>Xe taûi HINO 2T (52LD 5801)</v>
          </cell>
          <cell r="E1071" t="str">
            <v>(2T HINO truck)</v>
          </cell>
          <cell r="F1071">
            <v>522275864</v>
          </cell>
          <cell r="G1071">
            <v>4</v>
          </cell>
        </row>
        <row r="1072">
          <cell r="C1072" t="str">
            <v>KDXT169</v>
          </cell>
          <cell r="D1072" t="str">
            <v>Xe taûi HINO 10T (52LD 5928)</v>
          </cell>
          <cell r="E1072" t="str">
            <v>(10T HINO truck)</v>
          </cell>
          <cell r="F1072">
            <v>884428996</v>
          </cell>
          <cell r="G1072">
            <v>4</v>
          </cell>
        </row>
        <row r="1073">
          <cell r="C1073" t="str">
            <v>KDXT170</v>
          </cell>
          <cell r="D1073" t="str">
            <v>Xe naâng ñieän Nichiyu FB25PN-DC70C-470M</v>
          </cell>
          <cell r="E1073" t="str">
            <v>(Electric lift trucks)</v>
          </cell>
          <cell r="F1073">
            <v>588900000</v>
          </cell>
          <cell r="G1073">
            <v>4</v>
          </cell>
        </row>
        <row r="1074">
          <cell r="C1074" t="str">
            <v>KDXT170</v>
          </cell>
          <cell r="D1074" t="str">
            <v>Xe nâng điện Nichiyu FB25PN-DC70C-470M
=&gt; Thước lái + đại tu giàn gầm</v>
          </cell>
          <cell r="E1074" t="str">
            <v>Electric lift trucks =&gt;  new actuator + rear axle overhaul</v>
          </cell>
          <cell r="F1074">
            <v>58400000</v>
          </cell>
          <cell r="G1074">
            <v>1</v>
          </cell>
        </row>
        <row r="1075">
          <cell r="C1075" t="str">
            <v>KDXT170</v>
          </cell>
          <cell r="D1075" t="str">
            <v>Xe nâng điện Nichiyu FB25PN-DC70C-470M
=&gt; Bình điện</v>
          </cell>
          <cell r="E1075" t="str">
            <v>Electric lift trucks =&gt;  Battery</v>
          </cell>
          <cell r="F1075">
            <v>125000000</v>
          </cell>
          <cell r="G1075">
            <v>2</v>
          </cell>
        </row>
        <row r="1076">
          <cell r="C1076" t="str">
            <v>KDXM22</v>
          </cell>
          <cell r="D1076" t="str">
            <v>Xe gaén maùy Wave S -BS:51LD 7123</v>
          </cell>
          <cell r="E1076" t="e">
            <v>#N/A</v>
          </cell>
          <cell r="F1076">
            <v>15295455</v>
          </cell>
          <cell r="G1076">
            <v>4</v>
          </cell>
        </row>
        <row r="1077">
          <cell r="C1077" t="str">
            <v>KDXC171</v>
          </cell>
          <cell r="D1077" t="str">
            <v>Xe oâ toâ Toyota Corolla 5 choã</v>
          </cell>
          <cell r="E1077" t="e">
            <v>#N/A</v>
          </cell>
          <cell r="F1077">
            <v>0</v>
          </cell>
          <cell r="G1077">
            <v>4</v>
          </cell>
        </row>
        <row r="1078">
          <cell r="C1078" t="str">
            <v>KDXT172</v>
          </cell>
          <cell r="D1078" t="str">
            <v>Somi romooc 40 feet 2 truïc 6 khoùa Chienyou (52R 1645)</v>
          </cell>
          <cell r="E1078" t="str">
            <v>Chassis</v>
          </cell>
          <cell r="F1078">
            <v>167336364</v>
          </cell>
          <cell r="G1078">
            <v>4</v>
          </cell>
        </row>
        <row r="1079">
          <cell r="C1079" t="str">
            <v>KDXT173</v>
          </cell>
          <cell r="D1079" t="str">
            <v>Somi romooc 40 feet 2 truïc 6 khoùa Chienyou (52R 1643)</v>
          </cell>
          <cell r="E1079" t="str">
            <v>Chassis</v>
          </cell>
          <cell r="F1079">
            <v>167336364</v>
          </cell>
          <cell r="G1079">
            <v>4</v>
          </cell>
        </row>
        <row r="1080">
          <cell r="C1080" t="str">
            <v>KDXT174</v>
          </cell>
          <cell r="D1080" t="str">
            <v>Somi romooc 40 feet 2 truïc 6 khoùa Chienyou (52R 1647)</v>
          </cell>
          <cell r="E1080" t="str">
            <v>Chassis</v>
          </cell>
          <cell r="F1080">
            <v>167336364</v>
          </cell>
          <cell r="G1080">
            <v>4</v>
          </cell>
        </row>
        <row r="1081">
          <cell r="C1081" t="str">
            <v>KDXT175</v>
          </cell>
          <cell r="D1081" t="str">
            <v>Somi romooc 40 feet 2 truïc 6 khoùa Chienyou (52R 1646)</v>
          </cell>
          <cell r="E1081" t="str">
            <v>Chassis</v>
          </cell>
          <cell r="F1081">
            <v>167336364</v>
          </cell>
          <cell r="G1081">
            <v>4</v>
          </cell>
        </row>
        <row r="1082">
          <cell r="C1082" t="str">
            <v>KDXT176</v>
          </cell>
          <cell r="D1082" t="str">
            <v>Somi romooc 40 feet 2 truïc 6 khoùa Chienyou (52R 1644)</v>
          </cell>
          <cell r="E1082" t="str">
            <v>Chassis</v>
          </cell>
          <cell r="F1082">
            <v>167336364</v>
          </cell>
          <cell r="G1082">
            <v>4</v>
          </cell>
        </row>
        <row r="1083">
          <cell r="C1083" t="str">
            <v>KDXT177</v>
          </cell>
          <cell r="D1083" t="str">
            <v>Xe Hino - 4.5 taán-BS 29LD 2966</v>
          </cell>
          <cell r="E1083" t="str">
            <v>(Hino truck)</v>
          </cell>
          <cell r="F1083">
            <v>585035455</v>
          </cell>
          <cell r="G1083">
            <v>4</v>
          </cell>
        </row>
        <row r="1084">
          <cell r="C1084" t="str">
            <v>KDXT178</v>
          </cell>
          <cell r="D1084" t="str">
            <v>Xe Hino -4.5 taán-BS 29LD 2954</v>
          </cell>
          <cell r="E1084" t="str">
            <v>(Hino truck)</v>
          </cell>
          <cell r="F1084">
            <v>585035454</v>
          </cell>
          <cell r="G1084">
            <v>4</v>
          </cell>
        </row>
        <row r="1085">
          <cell r="C1085" t="str">
            <v>KDXT179</v>
          </cell>
          <cell r="D1085" t="str">
            <v>Xe Hino -6.4 taán-BS 29LD 2967</v>
          </cell>
          <cell r="E1085" t="str">
            <v>(Hino truck)</v>
          </cell>
          <cell r="F1085">
            <v>856708182</v>
          </cell>
          <cell r="G1085">
            <v>4</v>
          </cell>
        </row>
        <row r="1086">
          <cell r="C1086" t="str">
            <v>KDXT180</v>
          </cell>
          <cell r="D1086" t="str">
            <v>Xe Hino -6.4 taán-BS 29LD 2992</v>
          </cell>
          <cell r="E1086" t="str">
            <v>(Hino truck)</v>
          </cell>
          <cell r="F1086">
            <v>856708182</v>
          </cell>
          <cell r="G1086">
            <v>4</v>
          </cell>
        </row>
        <row r="1087">
          <cell r="C1087" t="str">
            <v>KDXT24bis</v>
          </cell>
          <cell r="D1087" t="str">
            <v>Thuøng taûi kín xe Isuzu 5.5 taâùn-52LD 2160</v>
          </cell>
          <cell r="E1087" t="str">
            <v>(body for Isuzu van)</v>
          </cell>
          <cell r="F1087">
            <v>146650000</v>
          </cell>
          <cell r="G1087">
            <v>4</v>
          </cell>
        </row>
        <row r="1088">
          <cell r="C1088" t="str">
            <v>KDXT181</v>
          </cell>
          <cell r="D1088" t="str">
            <v>Xe ñaàu keùo Freightliner 2005-BS 52LD 6324</v>
          </cell>
          <cell r="E1088" t="str">
            <v>(Trailer head)</v>
          </cell>
          <cell r="F1088">
            <v>424158182</v>
          </cell>
          <cell r="G1088">
            <v>4</v>
          </cell>
        </row>
        <row r="1089">
          <cell r="C1089" t="str">
            <v>KDXT182</v>
          </cell>
          <cell r="D1089" t="str">
            <v>Xe ñaàu keùo Freightliner 2005-BS 52LD 6340</v>
          </cell>
          <cell r="E1089" t="str">
            <v>(Trailer head)</v>
          </cell>
          <cell r="F1089">
            <v>424158182</v>
          </cell>
          <cell r="G1089">
            <v>4</v>
          </cell>
        </row>
        <row r="1090">
          <cell r="C1090" t="str">
            <v>KDXT183</v>
          </cell>
          <cell r="D1090" t="str">
            <v>Xe ñaàu keùo Freightliner 2005-BS 52LD 6344</v>
          </cell>
          <cell r="E1090" t="str">
            <v>(Trailer head)</v>
          </cell>
          <cell r="F1090">
            <v>424158182</v>
          </cell>
          <cell r="G1090">
            <v>4</v>
          </cell>
        </row>
        <row r="1091">
          <cell r="C1091" t="str">
            <v>KDXT184</v>
          </cell>
          <cell r="D1091" t="str">
            <v>Xe ñaàu keùo Freightliner 2005-BS 52LD 6350</v>
          </cell>
          <cell r="E1091" t="str">
            <v>(Trailer head)</v>
          </cell>
          <cell r="F1091">
            <v>424158182</v>
          </cell>
          <cell r="G1091">
            <v>4</v>
          </cell>
        </row>
        <row r="1092">
          <cell r="C1092" t="str">
            <v>KDXT185</v>
          </cell>
          <cell r="D1092" t="str">
            <v>Xe ñaàu keùo Freightliner 2005-BS 52LD 6318</v>
          </cell>
          <cell r="E1092" t="str">
            <v>(Trailer head)</v>
          </cell>
          <cell r="F1092">
            <v>424158182</v>
          </cell>
          <cell r="G1092">
            <v>4</v>
          </cell>
        </row>
        <row r="1093">
          <cell r="C1093" t="str">
            <v>KDXT186</v>
          </cell>
          <cell r="D1093" t="str">
            <v>Xe ñaàu keùo Freightliner 2005-BS 52LD 6332</v>
          </cell>
          <cell r="E1093" t="str">
            <v>(Trailer head)</v>
          </cell>
          <cell r="F1093">
            <v>424158182</v>
          </cell>
          <cell r="G1093">
            <v>4</v>
          </cell>
        </row>
        <row r="1094">
          <cell r="C1094" t="str">
            <v>KDXT187</v>
          </cell>
          <cell r="D1094" t="str">
            <v>Xe ñaàu keùo Freightliner 2005-BS 52LD 6306</v>
          </cell>
          <cell r="E1094" t="str">
            <v>(Trailer head)</v>
          </cell>
          <cell r="F1094">
            <v>424158182</v>
          </cell>
          <cell r="G1094">
            <v>4</v>
          </cell>
        </row>
        <row r="1095">
          <cell r="C1095" t="str">
            <v>KDXT188</v>
          </cell>
          <cell r="D1095" t="str">
            <v>Xe ñaàu keùo Freightliner 2005-BS 52LD 6343</v>
          </cell>
          <cell r="E1095" t="str">
            <v>(Trailer head)</v>
          </cell>
          <cell r="F1095">
            <v>424158182</v>
          </cell>
          <cell r="G1095">
            <v>4</v>
          </cell>
        </row>
        <row r="1096">
          <cell r="C1096" t="str">
            <v>KDXT189</v>
          </cell>
          <cell r="D1096" t="str">
            <v>Xe ñaàu keùo Freightliner 2005-BS 52LD 6333</v>
          </cell>
          <cell r="E1096" t="str">
            <v>(Trailer head)</v>
          </cell>
          <cell r="F1096">
            <v>424158182</v>
          </cell>
          <cell r="G1096">
            <v>4</v>
          </cell>
        </row>
        <row r="1097">
          <cell r="C1097" t="str">
            <v>KDXT190</v>
          </cell>
          <cell r="D1097" t="str">
            <v>Xe taûi kín Isuzu MMP85H-1.9taán-BS: 50LD00321</v>
          </cell>
          <cell r="E1097" t="str">
            <v>(Isuzu Van :1.9Tons)</v>
          </cell>
          <cell r="F1097">
            <v>551824546</v>
          </cell>
          <cell r="G1097">
            <v>4</v>
          </cell>
        </row>
        <row r="1098">
          <cell r="C1098" t="str">
            <v>KDXT191</v>
          </cell>
          <cell r="D1098" t="str">
            <v>Xe taûi kín Isuzu MMP85H-1.9taán-BS: 50LD00322</v>
          </cell>
          <cell r="E1098" t="str">
            <v>(Isuzu Van :1.9Tons)</v>
          </cell>
          <cell r="F1098">
            <v>551824546</v>
          </cell>
          <cell r="G1098">
            <v>4</v>
          </cell>
        </row>
        <row r="1099">
          <cell r="C1099" t="str">
            <v>KDXT192</v>
          </cell>
          <cell r="D1099" t="str">
            <v>Xe naâng ñieän Nichiyu-FB20PN-72C-470M</v>
          </cell>
          <cell r="E1099" t="str">
            <v>(electronic lift truck)</v>
          </cell>
          <cell r="F1099">
            <v>571099050</v>
          </cell>
          <cell r="G1099">
            <v>4</v>
          </cell>
        </row>
        <row r="1100">
          <cell r="C1100" t="str">
            <v>KDXT192</v>
          </cell>
          <cell r="D1100" t="str">
            <v>Xe nâng điện Nichiyu FB20PN-DC72C-470M
=&gt; Thước lái</v>
          </cell>
          <cell r="E1100" t="str">
            <v>Electric lift trucks =&gt;  new actuator</v>
          </cell>
          <cell r="F1100">
            <v>32500000</v>
          </cell>
          <cell r="G1100">
            <v>1</v>
          </cell>
        </row>
        <row r="1101">
          <cell r="C1101" t="str">
            <v>KDXT193</v>
          </cell>
          <cell r="D1101" t="str">
            <v>Somi romooc 40" 2truïc 8 khoùa-Chien you-BS: 50R00009</v>
          </cell>
          <cell r="E1101" t="str">
            <v>Chassis</v>
          </cell>
          <cell r="F1101">
            <v>175598182</v>
          </cell>
          <cell r="G1101">
            <v>4</v>
          </cell>
        </row>
        <row r="1102">
          <cell r="C1102" t="str">
            <v>KDXT194</v>
          </cell>
          <cell r="D1102" t="str">
            <v>Somi romooc 40" 2truïc 8 khoùa-Chien you-BS: 50R00010</v>
          </cell>
          <cell r="E1102" t="str">
            <v>Chassis</v>
          </cell>
          <cell r="F1102">
            <v>175598182</v>
          </cell>
          <cell r="G1102">
            <v>4</v>
          </cell>
        </row>
        <row r="1103">
          <cell r="C1103" t="str">
            <v>KDXT195</v>
          </cell>
          <cell r="D1103" t="str">
            <v>Somi romooc 40" 2truïc 8 khoùa-Chien you-BS: 50R00011</v>
          </cell>
          <cell r="E1103" t="str">
            <v>Chassis</v>
          </cell>
          <cell r="F1103">
            <v>175598182</v>
          </cell>
          <cell r="G1103">
            <v>4</v>
          </cell>
        </row>
        <row r="1104">
          <cell r="C1104" t="str">
            <v>KDXT196</v>
          </cell>
          <cell r="D1104" t="str">
            <v>Somi romooc 40" 2truïc 8 khoùa-Chien you-BS: 50R00012</v>
          </cell>
          <cell r="E1104" t="str">
            <v>Chassis</v>
          </cell>
          <cell r="F1104">
            <v>175598182</v>
          </cell>
          <cell r="G1104">
            <v>4</v>
          </cell>
        </row>
        <row r="1105">
          <cell r="C1105" t="str">
            <v>KDXT197</v>
          </cell>
          <cell r="D1105" t="str">
            <v>Somi romooc 40" 2truïc 8 khoùa-Chien you-BS: 50R00013</v>
          </cell>
          <cell r="E1105" t="str">
            <v>Chassis</v>
          </cell>
          <cell r="F1105">
            <v>175598182</v>
          </cell>
          <cell r="G1105">
            <v>4</v>
          </cell>
        </row>
        <row r="1106">
          <cell r="C1106" t="str">
            <v>KDXT198</v>
          </cell>
          <cell r="D1106" t="str">
            <v>Somi romooc 40" 2truïc 8 khoùa-Chien you-BS: 50R00014</v>
          </cell>
          <cell r="E1106" t="str">
            <v>Chassis</v>
          </cell>
          <cell r="F1106">
            <v>175598182</v>
          </cell>
          <cell r="G1106">
            <v>4</v>
          </cell>
        </row>
        <row r="1107">
          <cell r="C1107" t="str">
            <v>KDXT199</v>
          </cell>
          <cell r="D1107" t="str">
            <v>Somi romooc 40" 2truïc 8 khoùa-Chien you-BS: 50R00015</v>
          </cell>
          <cell r="E1107" t="str">
            <v>Chassis</v>
          </cell>
          <cell r="F1107">
            <v>175598182</v>
          </cell>
          <cell r="G1107">
            <v>4</v>
          </cell>
        </row>
        <row r="1108">
          <cell r="C1108" t="str">
            <v>KDXT200</v>
          </cell>
          <cell r="D1108" t="str">
            <v>Somi romooc 40" 2truïc 8 khoùa-Chien you-BS: 50R00016</v>
          </cell>
          <cell r="E1108" t="str">
            <v>Chassis</v>
          </cell>
          <cell r="F1108">
            <v>175598182</v>
          </cell>
          <cell r="G1108">
            <v>4</v>
          </cell>
        </row>
        <row r="1109">
          <cell r="C1109" t="str">
            <v>KDXT201</v>
          </cell>
          <cell r="D1109" t="str">
            <v>Somi romooc 40" 2truïc 8 khoùa-Chien you-BS: 50R00017</v>
          </cell>
          <cell r="E1109" t="str">
            <v>Chassis</v>
          </cell>
          <cell r="F1109">
            <v>175598182</v>
          </cell>
          <cell r="G1109">
            <v>4</v>
          </cell>
        </row>
        <row r="1110">
          <cell r="C1110" t="str">
            <v>KDXT202</v>
          </cell>
          <cell r="D1110" t="str">
            <v>Somi romooc 40" 2truïc 8 khoùa-Chien you-BS: 50R00018</v>
          </cell>
          <cell r="E1110" t="str">
            <v>Chassis</v>
          </cell>
          <cell r="F1110">
            <v>175598182</v>
          </cell>
          <cell r="G1110">
            <v>4</v>
          </cell>
        </row>
        <row r="1111">
          <cell r="C1111" t="str">
            <v>KDXT203</v>
          </cell>
          <cell r="D1111" t="str">
            <v>Somi romooc 40" 2truïc 8 khoùa-Chien you-BS: 50R00019</v>
          </cell>
          <cell r="E1111" t="str">
            <v>Chassis</v>
          </cell>
          <cell r="F1111">
            <v>175598182</v>
          </cell>
          <cell r="G1111">
            <v>4</v>
          </cell>
        </row>
        <row r="1112">
          <cell r="C1112" t="str">
            <v>KDXT204</v>
          </cell>
          <cell r="D1112" t="str">
            <v>Somi romooc 40" 2truïc 8 khoùa-Chien you-BS: 50R00020</v>
          </cell>
          <cell r="E1112" t="str">
            <v>Chassis</v>
          </cell>
          <cell r="F1112">
            <v>175598182</v>
          </cell>
          <cell r="G1112">
            <v>4</v>
          </cell>
        </row>
        <row r="1113">
          <cell r="C1113" t="str">
            <v>KDXT205</v>
          </cell>
          <cell r="D1113" t="str">
            <v>Somi romooc 40" 2truïc 8 khoùa-Chien you-BS: 50R00021</v>
          </cell>
          <cell r="E1113" t="str">
            <v>Chassis</v>
          </cell>
          <cell r="F1113">
            <v>175598182</v>
          </cell>
          <cell r="G1113">
            <v>4</v>
          </cell>
        </row>
        <row r="1114">
          <cell r="C1114" t="str">
            <v>KDXT206</v>
          </cell>
          <cell r="D1114" t="str">
            <v>Somi romooc 40" 2truïc 8 khoùa-Chien you-BS: 50R00022</v>
          </cell>
          <cell r="E1114" t="str">
            <v>Chassis</v>
          </cell>
          <cell r="F1114">
            <v>175598182</v>
          </cell>
          <cell r="G1114">
            <v>4</v>
          </cell>
        </row>
        <row r="1115">
          <cell r="C1115" t="str">
            <v>KDXT207</v>
          </cell>
          <cell r="D1115" t="str">
            <v>Somi romooc 40" 2truïc 8 khoùa-Chien you-BS: 50R00023</v>
          </cell>
          <cell r="E1115" t="str">
            <v>Chassis</v>
          </cell>
          <cell r="F1115">
            <v>175598182</v>
          </cell>
          <cell r="G1115">
            <v>4</v>
          </cell>
        </row>
        <row r="1116">
          <cell r="C1116" t="str">
            <v>KDXT208</v>
          </cell>
          <cell r="D1116" t="str">
            <v>Xe naâng ñieän Nichiyu 2ton: FBRW20-75C-600MSF</v>
          </cell>
          <cell r="E1116" t="str">
            <v>(electronic lift truck)</v>
          </cell>
          <cell r="F1116">
            <v>756907500</v>
          </cell>
          <cell r="G1116">
            <v>4</v>
          </cell>
        </row>
        <row r="1117">
          <cell r="C1117" t="str">
            <v>KDXT209</v>
          </cell>
          <cell r="D1117" t="str">
            <v>Xe naâng ñieän 6FBRE16C-Toyota 1,6tons</v>
          </cell>
          <cell r="E1117" t="str">
            <v>(electronic lift truck)</v>
          </cell>
          <cell r="F1117">
            <v>767529000</v>
          </cell>
          <cell r="G1117">
            <v>4</v>
          </cell>
        </row>
        <row r="1118">
          <cell r="C1118" t="str">
            <v>KDXT209</v>
          </cell>
          <cell r="D1118" t="str">
            <v>Xe nâng điện 6FBRE16C-Toyota 1,6tons (Tăng nguyên giá : Bình điện HAWKER 48V/560AH/5HR</v>
          </cell>
          <cell r="E1118" t="str">
            <v>(electronic lift truck)</v>
          </cell>
          <cell r="F1118">
            <v>117000000</v>
          </cell>
          <cell r="G1118">
            <v>2</v>
          </cell>
        </row>
        <row r="1119">
          <cell r="C1119" t="str">
            <v>KDXT210</v>
          </cell>
          <cell r="D1119" t="str">
            <v>Xe naâng ñieän 6FBRE16C-Toyota 1,6tons</v>
          </cell>
          <cell r="E1119" t="str">
            <v>(electronic lift truck)</v>
          </cell>
          <cell r="F1119">
            <v>767529000</v>
          </cell>
          <cell r="G1119">
            <v>4</v>
          </cell>
        </row>
        <row r="1120">
          <cell r="C1120" t="str">
            <v>KDXT211</v>
          </cell>
          <cell r="D1120" t="str">
            <v>Xe naâng ñieän Nichiyu 2ton: FB20PN-72C-470MSF</v>
          </cell>
          <cell r="E1120" t="str">
            <v>(Forklift Nichiyu-)</v>
          </cell>
          <cell r="F1120">
            <v>623728900</v>
          </cell>
          <cell r="G1120">
            <v>4</v>
          </cell>
        </row>
        <row r="1121">
          <cell r="C1121" t="str">
            <v>KDXT212</v>
          </cell>
          <cell r="D1121" t="str">
            <v>Xe naâng ñieän Nichiyu 1,6ton: FBRF16-75B-900MSF</v>
          </cell>
          <cell r="E1121" t="str">
            <v>(Forklift Nichiyu-)</v>
          </cell>
          <cell r="F1121">
            <v>752027100</v>
          </cell>
          <cell r="G1121">
            <v>4</v>
          </cell>
        </row>
        <row r="1122">
          <cell r="C1122" t="str">
            <v>KDXT213</v>
          </cell>
          <cell r="D1122" t="str">
            <v>Xe naâng ñieän Nichiyu 1,6ton: FBRF16-75B-900MSF</v>
          </cell>
          <cell r="E1122" t="str">
            <v>(Forklift Nichiyu-)</v>
          </cell>
          <cell r="F1122">
            <v>752027100</v>
          </cell>
          <cell r="G1122">
            <v>4</v>
          </cell>
        </row>
        <row r="1123">
          <cell r="C1123" t="str">
            <v>KDXT214</v>
          </cell>
          <cell r="D1123" t="str">
            <v>Xe naâng ñieän Nichiyu 2ton: FBRF16-75-800MSF</v>
          </cell>
          <cell r="E1123" t="str">
            <v>(Forklift Nichiyu-2tons)</v>
          </cell>
          <cell r="F1123">
            <v>711983418</v>
          </cell>
          <cell r="G1123">
            <v>4</v>
          </cell>
        </row>
        <row r="1124">
          <cell r="C1124" t="str">
            <v>KDXT215</v>
          </cell>
          <cell r="D1124" t="str">
            <v>Xe taûi thuøng kín Isuzu MMP 85H-1,9Taán-50LD 00662</v>
          </cell>
          <cell r="E1124" t="str">
            <v>(isuzu van)</v>
          </cell>
          <cell r="F1124">
            <v>544597273</v>
          </cell>
          <cell r="G1124">
            <v>4</v>
          </cell>
        </row>
        <row r="1125">
          <cell r="C1125" t="str">
            <v>KDXT216</v>
          </cell>
          <cell r="D1125" t="str">
            <v>Xe taûi thuøng kín Isuzu MMP 85H-1,9Taán-50LD 00663</v>
          </cell>
          <cell r="E1125" t="str">
            <v>(isuzu van)</v>
          </cell>
          <cell r="F1125">
            <v>544597273</v>
          </cell>
          <cell r="G1125">
            <v>4</v>
          </cell>
        </row>
        <row r="1126">
          <cell r="C1126" t="str">
            <v>KDXT217</v>
          </cell>
          <cell r="D1126" t="str">
            <v>Xe taûi thuøng kín Isuzu MMP 85H-1,9Taán-50LD 00501</v>
          </cell>
          <cell r="E1126" t="str">
            <v>(isuzu van)</v>
          </cell>
          <cell r="F1126">
            <v>544597273</v>
          </cell>
          <cell r="G1126">
            <v>4</v>
          </cell>
        </row>
        <row r="1127">
          <cell r="C1127" t="str">
            <v>KDXT218</v>
          </cell>
          <cell r="D1127" t="str">
            <v>Xe taûi thuøng kín Isuzu MMP 85H-1,9Taán-50LD 00484</v>
          </cell>
          <cell r="E1127" t="str">
            <v>(isuzu van)</v>
          </cell>
          <cell r="F1127">
            <v>544597273</v>
          </cell>
          <cell r="G1127">
            <v>4</v>
          </cell>
        </row>
        <row r="1128">
          <cell r="C1128" t="str">
            <v>KDXT219</v>
          </cell>
          <cell r="D1128" t="str">
            <v>Xe taûi thuøng kín Isuzu MMP 85H-1,9Taán-50LD 00483</v>
          </cell>
          <cell r="E1128" t="str">
            <v>(isuzu van)</v>
          </cell>
          <cell r="F1128">
            <v>544597273</v>
          </cell>
          <cell r="G1128">
            <v>4</v>
          </cell>
        </row>
        <row r="1129">
          <cell r="C1129" t="str">
            <v>KDXT220</v>
          </cell>
          <cell r="D1129" t="str">
            <v>Xe taûi thuøng kín Isuzu MMP 85H-1,9Taán-50LD 00485</v>
          </cell>
          <cell r="E1129" t="str">
            <v>(isuzu van)</v>
          </cell>
          <cell r="F1129">
            <v>544597273</v>
          </cell>
          <cell r="G1129">
            <v>4</v>
          </cell>
        </row>
        <row r="1130">
          <cell r="C1130" t="str">
            <v>KDXT221</v>
          </cell>
          <cell r="D1130" t="str">
            <v>Ñaàu keùo Freightliner (cuõ:2005) 1caàu-BS:50LD 00409</v>
          </cell>
          <cell r="E1130" t="str">
            <v>(Trailer head Freightline)</v>
          </cell>
          <cell r="F1130">
            <v>583703636</v>
          </cell>
          <cell r="G1130">
            <v>5</v>
          </cell>
        </row>
        <row r="1131">
          <cell r="C1131" t="str">
            <v>KDXT222</v>
          </cell>
          <cell r="D1131" t="str">
            <v>Ñaàu keùo Freightliner (cuõ:2005) 1caàu-BS:50LD 00410</v>
          </cell>
          <cell r="E1131" t="str">
            <v>(Trailer head Freightline)</v>
          </cell>
          <cell r="F1131">
            <v>583703636</v>
          </cell>
          <cell r="G1131">
            <v>5</v>
          </cell>
        </row>
        <row r="1132">
          <cell r="C1132" t="str">
            <v>KDXT223</v>
          </cell>
          <cell r="D1132" t="str">
            <v>Somi romooc Stick (cuõ: 1997,98)-BS: 50R-000.63</v>
          </cell>
          <cell r="E1132" t="str">
            <v>Chassis</v>
          </cell>
          <cell r="F1132">
            <v>98483636</v>
          </cell>
          <cell r="G1132">
            <v>5</v>
          </cell>
        </row>
        <row r="1133">
          <cell r="C1133" t="str">
            <v>KDXT224</v>
          </cell>
          <cell r="D1133" t="str">
            <v>Somi romooc Stick (cuõ: 1997,98)-BS: 50R-000.66</v>
          </cell>
          <cell r="E1133" t="str">
            <v>Chassis</v>
          </cell>
          <cell r="F1133">
            <v>98483636</v>
          </cell>
          <cell r="G1133">
            <v>5</v>
          </cell>
        </row>
        <row r="1134">
          <cell r="C1134" t="str">
            <v>KDXT225</v>
          </cell>
          <cell r="D1134" t="str">
            <v>Somi romooc Stick (cuõ: 1997,98)-BS: 50R-000.61</v>
          </cell>
          <cell r="E1134" t="str">
            <v>Chassis</v>
          </cell>
          <cell r="F1134">
            <v>98483636</v>
          </cell>
          <cell r="G1134">
            <v>5</v>
          </cell>
        </row>
        <row r="1135">
          <cell r="C1135" t="str">
            <v>KDXT226</v>
          </cell>
          <cell r="D1135" t="str">
            <v>Somi romooc Stick (cuõ: 1997,98)-BS: 50R-000.60</v>
          </cell>
          <cell r="E1135" t="str">
            <v>Chassis</v>
          </cell>
          <cell r="F1135">
            <v>98483636</v>
          </cell>
          <cell r="G1135">
            <v>5</v>
          </cell>
        </row>
        <row r="1136">
          <cell r="C1136" t="str">
            <v>KDXT227</v>
          </cell>
          <cell r="D1136" t="str">
            <v>Somi romooc Stick (cuõ: 1997,98)-BS: 50R-000.62</v>
          </cell>
          <cell r="E1136" t="str">
            <v>Chassis</v>
          </cell>
          <cell r="F1136">
            <v>98483636</v>
          </cell>
          <cell r="G1136">
            <v>5</v>
          </cell>
        </row>
        <row r="1137">
          <cell r="C1137" t="str">
            <v>KDXT228</v>
          </cell>
          <cell r="D1137" t="str">
            <v>Somi romooc Stick (cuõ: 1997,98)-BS: 50R-000.57</v>
          </cell>
          <cell r="E1137" t="str">
            <v>Chassis</v>
          </cell>
          <cell r="F1137">
            <v>98483636</v>
          </cell>
          <cell r="G1137">
            <v>5</v>
          </cell>
        </row>
        <row r="1138">
          <cell r="C1138" t="str">
            <v>KDXT229</v>
          </cell>
          <cell r="D1138" t="str">
            <v>Somi romooc Stick (cuõ: 1997,98)-BS: 50R-000.64</v>
          </cell>
          <cell r="E1138" t="str">
            <v>Chassis</v>
          </cell>
          <cell r="F1138">
            <v>98483636</v>
          </cell>
          <cell r="G1138">
            <v>5</v>
          </cell>
        </row>
        <row r="1139">
          <cell r="C1139" t="str">
            <v>KDXT230</v>
          </cell>
          <cell r="D1139" t="str">
            <v>Somi romooc Stick (cuõ: 1997,98)-BS: 50R-000.58</v>
          </cell>
          <cell r="E1139" t="str">
            <v>Chassis</v>
          </cell>
          <cell r="F1139">
            <v>98483636</v>
          </cell>
          <cell r="G1139">
            <v>5</v>
          </cell>
        </row>
        <row r="1140">
          <cell r="C1140" t="str">
            <v>KDXT231</v>
          </cell>
          <cell r="D1140" t="str">
            <v>Somi romooc Stick (cuõ: 1997,98)-BS: 50R-000.59</v>
          </cell>
          <cell r="E1140" t="str">
            <v>Chassis</v>
          </cell>
          <cell r="F1140">
            <v>98483636</v>
          </cell>
          <cell r="G1140">
            <v>5</v>
          </cell>
        </row>
        <row r="1141">
          <cell r="C1141" t="str">
            <v>KDXT232</v>
          </cell>
          <cell r="D1141" t="str">
            <v>Somi romooc Stick (cuõ: 1997,98)-BS: 50R-000.65</v>
          </cell>
          <cell r="E1141" t="str">
            <v>Chassis</v>
          </cell>
          <cell r="F1141">
            <v>98483636</v>
          </cell>
          <cell r="G1141">
            <v>5</v>
          </cell>
        </row>
        <row r="1142">
          <cell r="C1142" t="str">
            <v>KDXT233</v>
          </cell>
          <cell r="D1142" t="str">
            <v>Ñaàu keùo Freightliner (cuõ:2005) 1caàu-BS:50LD 00334</v>
          </cell>
          <cell r="E1142" t="str">
            <v>(Trailer head Freightline)</v>
          </cell>
          <cell r="F1142">
            <v>585521818</v>
          </cell>
          <cell r="G1142">
            <v>5</v>
          </cell>
        </row>
        <row r="1143">
          <cell r="C1143" t="str">
            <v>KDXT234</v>
          </cell>
          <cell r="D1143" t="str">
            <v>Ñaàu keùo Freightliner (cuõû:2005) 1caàu-BS:50LD 00335</v>
          </cell>
          <cell r="E1143" t="str">
            <v>(Trailer head Freightline)</v>
          </cell>
          <cell r="F1143">
            <v>585521818</v>
          </cell>
          <cell r="G1143">
            <v>5</v>
          </cell>
        </row>
        <row r="1144">
          <cell r="C1144" t="str">
            <v>KDXT235</v>
          </cell>
          <cell r="D1144" t="str">
            <v>Ñaàu keùo Freightliner (cuõ:2005) 1caàu-BS:50LD 00336</v>
          </cell>
          <cell r="E1144" t="str">
            <v>(Trailer head Freightline)</v>
          </cell>
          <cell r="F1144">
            <v>585521818</v>
          </cell>
          <cell r="G1144">
            <v>5</v>
          </cell>
        </row>
        <row r="1145">
          <cell r="C1145" t="str">
            <v>KDXT236</v>
          </cell>
          <cell r="D1145" t="str">
            <v>Ñaàu keùo Freightliner (cuõ:2005) 1caàu-BS:50LD 00332</v>
          </cell>
          <cell r="E1145" t="str">
            <v>(Trailer head)</v>
          </cell>
          <cell r="F1145">
            <v>635521818</v>
          </cell>
          <cell r="G1145">
            <v>5</v>
          </cell>
        </row>
        <row r="1146">
          <cell r="C1146" t="str">
            <v>KDXT237</v>
          </cell>
          <cell r="D1146" t="str">
            <v>Ñaàu keùo Freightliner (cuõ:2005) 1caàu-BS:50LD 00337</v>
          </cell>
          <cell r="E1146" t="str">
            <v>(Trailer head)</v>
          </cell>
          <cell r="F1146">
            <v>635521818</v>
          </cell>
          <cell r="G1146">
            <v>5</v>
          </cell>
        </row>
        <row r="1147">
          <cell r="C1147" t="str">
            <v>KDXT238</v>
          </cell>
          <cell r="D1147" t="str">
            <v>Somi romooc Taân Thanh (TMS)-BS: 50R 00106</v>
          </cell>
          <cell r="E1147" t="str">
            <v>Chassis</v>
          </cell>
          <cell r="F1147">
            <v>118087455</v>
          </cell>
          <cell r="G1147">
            <v>5</v>
          </cell>
        </row>
        <row r="1148">
          <cell r="C1148" t="str">
            <v>KDXT239</v>
          </cell>
          <cell r="D1148" t="str">
            <v>Somi romooc Taân Thanh (TMS)-BS: 50R 00103</v>
          </cell>
          <cell r="E1148" t="str">
            <v>Chassis</v>
          </cell>
          <cell r="F1148">
            <v>118087455</v>
          </cell>
          <cell r="G1148">
            <v>5</v>
          </cell>
        </row>
        <row r="1149">
          <cell r="C1149" t="str">
            <v>KDXT240</v>
          </cell>
          <cell r="D1149" t="str">
            <v>Somi romooc Taân Thanh (TMS)-BS: 50R 00102</v>
          </cell>
          <cell r="E1149" t="str">
            <v>Chassis</v>
          </cell>
          <cell r="F1149">
            <v>118087455</v>
          </cell>
          <cell r="G1149">
            <v>5</v>
          </cell>
        </row>
        <row r="1150">
          <cell r="C1150" t="str">
            <v>KDXT241</v>
          </cell>
          <cell r="D1150" t="str">
            <v>Somi romooc Taân Thanh (TMS)-BS: 50R 00104</v>
          </cell>
          <cell r="E1150" t="str">
            <v>Chassis</v>
          </cell>
          <cell r="F1150">
            <v>118087455</v>
          </cell>
          <cell r="G1150">
            <v>5</v>
          </cell>
        </row>
        <row r="1151">
          <cell r="C1151" t="str">
            <v>KDXT242</v>
          </cell>
          <cell r="D1151" t="str">
            <v>Somi romooc Taân Thanh (TMS)-BS: 50R 00105</v>
          </cell>
          <cell r="E1151" t="str">
            <v>Chassis</v>
          </cell>
          <cell r="F1151">
            <v>118087455</v>
          </cell>
          <cell r="G1151">
            <v>5</v>
          </cell>
        </row>
        <row r="1152">
          <cell r="C1152" t="str">
            <v>KDXT243</v>
          </cell>
          <cell r="D1152" t="str">
            <v>Xe taûi 1.25T KIA K2700II-BS:29LD 00466</v>
          </cell>
          <cell r="E1152" t="str">
            <v>(Kia Truck)</v>
          </cell>
          <cell r="F1152">
            <v>274082726</v>
          </cell>
          <cell r="G1152">
            <v>6</v>
          </cell>
        </row>
        <row r="1153">
          <cell r="C1153" t="str">
            <v>KDXT244</v>
          </cell>
          <cell r="D1153" t="str">
            <v>Xe taûi 1.25T KIA K2700II-BS:29LD 00467</v>
          </cell>
          <cell r="E1153" t="str">
            <v>(Kia Truck)</v>
          </cell>
          <cell r="F1153">
            <v>274082727</v>
          </cell>
          <cell r="G1153">
            <v>6</v>
          </cell>
        </row>
        <row r="1154">
          <cell r="C1154" t="str">
            <v>KDXT245</v>
          </cell>
          <cell r="D1154" t="str">
            <v>Xe naâng ñieän 1.6taán Toyota chassis 6FBRE16-35606</v>
          </cell>
          <cell r="E1154" t="str">
            <v>(electronic lift truck)</v>
          </cell>
          <cell r="F1154">
            <v>773190000</v>
          </cell>
          <cell r="G1154">
            <v>4</v>
          </cell>
        </row>
        <row r="1155">
          <cell r="C1155" t="str">
            <v>KDXT246</v>
          </cell>
          <cell r="D1155" t="str">
            <v>Xe naâng ñieän 1.6taán Toyota chassis 6FBRE16-35606</v>
          </cell>
          <cell r="E1155" t="str">
            <v>(electronic lift truck)</v>
          </cell>
          <cell r="F1155">
            <v>773190000</v>
          </cell>
          <cell r="G1155">
            <v>4</v>
          </cell>
        </row>
        <row r="1156">
          <cell r="C1156" t="str">
            <v>KDXT247</v>
          </cell>
          <cell r="D1156" t="str">
            <v>Xe naâng ñieän 1.6taán Toyota chassis 6FBRE16-35606</v>
          </cell>
          <cell r="E1156" t="str">
            <v>(electronic lift truck)</v>
          </cell>
          <cell r="F1156">
            <v>773190000</v>
          </cell>
          <cell r="G1156">
            <v>4</v>
          </cell>
        </row>
        <row r="1157">
          <cell r="C1157" t="str">
            <v>KDXT248</v>
          </cell>
          <cell r="D1157" t="str">
            <v>Xe naâng ñieän 1.6taán Toyota chassis 6FBRE16-35606</v>
          </cell>
          <cell r="E1157" t="str">
            <v>(electronic lift truck)</v>
          </cell>
          <cell r="F1157">
            <v>773190000</v>
          </cell>
          <cell r="G1157">
            <v>4</v>
          </cell>
        </row>
        <row r="1158">
          <cell r="C1158" t="str">
            <v>KDXT249</v>
          </cell>
          <cell r="D1158" t="str">
            <v>Xe naâng ñieän 2taán Toyota chassis 7FB25-35606</v>
          </cell>
          <cell r="E1158" t="str">
            <v>(electronic lift truck)</v>
          </cell>
          <cell r="F1158">
            <v>634740000</v>
          </cell>
          <cell r="G1158">
            <v>4</v>
          </cell>
        </row>
        <row r="1159">
          <cell r="C1159" t="str">
            <v>KDXT250</v>
          </cell>
          <cell r="D1159" t="str">
            <v>Xe naâng ñieän 2taán Toyota chassis 7FB25-35606</v>
          </cell>
          <cell r="E1159" t="str">
            <v>(electronic lift truck)</v>
          </cell>
          <cell r="F1159">
            <v>634740000</v>
          </cell>
          <cell r="G1159">
            <v>4</v>
          </cell>
        </row>
        <row r="1160">
          <cell r="C1160" t="str">
            <v>KDXT251</v>
          </cell>
          <cell r="D1160" t="str">
            <v>Ñaàu keùo Freightliner cuõ :2006 1 caàu-BS:50LD00503</v>
          </cell>
          <cell r="E1160" t="str">
            <v>(Trailer head Freightline)</v>
          </cell>
          <cell r="F1160">
            <v>671885455</v>
          </cell>
          <cell r="G1160">
            <v>5</v>
          </cell>
        </row>
        <row r="1161">
          <cell r="C1161" t="str">
            <v>KDXT252</v>
          </cell>
          <cell r="D1161" t="str">
            <v>Ñaàu keùo Freightliner cuõ :2006 1 caàu-BS:50LD00504</v>
          </cell>
          <cell r="E1161" t="str">
            <v>(Trailer head Freightline)</v>
          </cell>
          <cell r="F1161">
            <v>671885455</v>
          </cell>
          <cell r="G1161">
            <v>5</v>
          </cell>
        </row>
        <row r="1162">
          <cell r="C1162" t="str">
            <v>KDXT253</v>
          </cell>
          <cell r="D1162" t="str">
            <v>Ñaàu keùo Freightliner cuõ :2006 1 caàu-BS:50LD00502</v>
          </cell>
          <cell r="E1162" t="str">
            <v>(Trailer head Freightline)</v>
          </cell>
          <cell r="F1162">
            <v>671885455</v>
          </cell>
          <cell r="G1162">
            <v>5</v>
          </cell>
        </row>
        <row r="1163">
          <cell r="C1163" t="str">
            <v>KDXT254</v>
          </cell>
          <cell r="D1163" t="str">
            <v>Somi romooc Monon SX 1999-BS:50R 00079</v>
          </cell>
          <cell r="E1163" t="str">
            <v>Chassis</v>
          </cell>
          <cell r="F1163">
            <v>111490909</v>
          </cell>
          <cell r="G1163">
            <v>5</v>
          </cell>
        </row>
        <row r="1164">
          <cell r="C1164" t="str">
            <v>KDXT255</v>
          </cell>
          <cell r="D1164" t="str">
            <v>Somi romooc Monon SX 1999-BS:50R 00080</v>
          </cell>
          <cell r="E1164" t="str">
            <v>Chassis</v>
          </cell>
          <cell r="F1164">
            <v>111490909</v>
          </cell>
          <cell r="G1164">
            <v>5</v>
          </cell>
        </row>
        <row r="1165">
          <cell r="C1165" t="str">
            <v>KDXC256</v>
          </cell>
          <cell r="D1165" t="str">
            <v>Xe toyota Innova V Maøu Baïc BS:52LD 00759</v>
          </cell>
          <cell r="E1165" t="str">
            <v>(Innova V-BS:52LD 00759)</v>
          </cell>
          <cell r="F1165">
            <v>769150000</v>
          </cell>
          <cell r="G1165">
            <v>6</v>
          </cell>
        </row>
        <row r="1166">
          <cell r="C1166" t="str">
            <v>KDXT257</v>
          </cell>
          <cell r="D1166" t="str">
            <v>Xe taûi Hino traéng 6.4taán-BS: 29LD 00488</v>
          </cell>
          <cell r="E1166" t="str">
            <v>(Hino Truck)</v>
          </cell>
          <cell r="F1166">
            <v>1074338363</v>
          </cell>
          <cell r="G1166">
            <v>6</v>
          </cell>
        </row>
        <row r="1167">
          <cell r="C1167" t="str">
            <v>KDXT258</v>
          </cell>
          <cell r="D1167" t="str">
            <v>Xe taûi Hino traéng 6.4taán-BS: 29LD 00489</v>
          </cell>
          <cell r="E1167" t="str">
            <v>(Hino Truck)</v>
          </cell>
          <cell r="F1167">
            <v>1074338364</v>
          </cell>
          <cell r="G1167">
            <v>6</v>
          </cell>
        </row>
        <row r="1168">
          <cell r="C1168" t="str">
            <v>KDXT259</v>
          </cell>
          <cell r="D1168" t="str">
            <v>Xe taûi Hino traéng 6.4taán-BS: 29LD 00475</v>
          </cell>
          <cell r="E1168" t="str">
            <v>(Hino Truck)</v>
          </cell>
          <cell r="F1168">
            <v>1798156546</v>
          </cell>
          <cell r="G1168">
            <v>6</v>
          </cell>
        </row>
        <row r="1169">
          <cell r="C1169" t="str">
            <v>KDXC260</v>
          </cell>
          <cell r="D1169" t="str">
            <v>Xe Innova G-Naâu vaøng-BS: 29LD 00528</v>
          </cell>
          <cell r="E1169" t="str">
            <v>(Toyota Innova G-29LD 00528)</v>
          </cell>
          <cell r="F1169">
            <v>699931818</v>
          </cell>
          <cell r="G1169">
            <v>6</v>
          </cell>
        </row>
        <row r="1170">
          <cell r="C1170" t="str">
            <v>KDXT261</v>
          </cell>
          <cell r="D1170" t="str">
            <v>Ñaàu keùo Freightliner cuõ :2006 1 caàu-BS:…</v>
          </cell>
          <cell r="E1170" t="str">
            <v>(Trailer head Freightline)</v>
          </cell>
          <cell r="F1170">
            <v>771885455</v>
          </cell>
          <cell r="G1170">
            <v>5</v>
          </cell>
        </row>
        <row r="1171">
          <cell r="C1171" t="str">
            <v>KDXT262</v>
          </cell>
          <cell r="D1171" t="str">
            <v>Ñaàu keùo Freightliner cuõ :2006 1 caàu-BS:…</v>
          </cell>
          <cell r="E1171" t="str">
            <v>(Trailer head Freightline)</v>
          </cell>
          <cell r="F1171">
            <v>771885455</v>
          </cell>
          <cell r="G1171">
            <v>5</v>
          </cell>
        </row>
        <row r="1172">
          <cell r="C1172" t="str">
            <v>KDXT263</v>
          </cell>
          <cell r="D1172" t="str">
            <v>Ñaàu keùo Freightliner cuõ :2006 1 caàu-BS:…</v>
          </cell>
          <cell r="E1172" t="str">
            <v>(Trailer head Freightline)</v>
          </cell>
          <cell r="F1172">
            <v>771885455</v>
          </cell>
          <cell r="G1172">
            <v>5</v>
          </cell>
        </row>
        <row r="1173">
          <cell r="C1173" t="str">
            <v>KDXT264</v>
          </cell>
          <cell r="D1173" t="str">
            <v>Ñaàu keùo Freightliner cuõ :2006 1 caàu-BS:…</v>
          </cell>
          <cell r="E1173" t="str">
            <v>(Trailer head Freightline)</v>
          </cell>
          <cell r="F1173">
            <v>771885455</v>
          </cell>
          <cell r="G1173">
            <v>5</v>
          </cell>
        </row>
        <row r="1174">
          <cell r="C1174" t="str">
            <v>KDXT265</v>
          </cell>
          <cell r="D1174" t="str">
            <v>Ñaàu keùo Freightliner cuõ :2006 1 caàu-BS:…</v>
          </cell>
          <cell r="E1174" t="str">
            <v>(Trailer head Freightline)</v>
          </cell>
          <cell r="F1174">
            <v>771885455</v>
          </cell>
          <cell r="G1174">
            <v>5</v>
          </cell>
        </row>
        <row r="1175">
          <cell r="C1175" t="str">
            <v>KDXT266</v>
          </cell>
          <cell r="D1175" t="str">
            <v>Ñaàu keùo Freightliner cuõ :2006 1 caàu-BS:…</v>
          </cell>
          <cell r="E1175" t="str">
            <v>(Trailer head Freightline)</v>
          </cell>
          <cell r="F1175">
            <v>771885455</v>
          </cell>
          <cell r="G1175">
            <v>5</v>
          </cell>
        </row>
        <row r="1176">
          <cell r="C1176" t="str">
            <v>KDXT267</v>
          </cell>
          <cell r="D1176" t="str">
            <v>Ñaàu keùo Freightliner cuõ :2006 1 caàu-BS:…</v>
          </cell>
          <cell r="E1176" t="str">
            <v>(Trailer head Freightline)</v>
          </cell>
          <cell r="F1176">
            <v>771885455</v>
          </cell>
          <cell r="G1176">
            <v>5</v>
          </cell>
        </row>
        <row r="1177">
          <cell r="C1177" t="str">
            <v>KDXT268</v>
          </cell>
          <cell r="D1177" t="str">
            <v>Ñaàu keùo Freightliner cuõ :2006 1 caàu-BS:…</v>
          </cell>
          <cell r="E1177" t="str">
            <v>(Trailer head Freightline)</v>
          </cell>
          <cell r="F1177">
            <v>771885455</v>
          </cell>
          <cell r="G1177">
            <v>5</v>
          </cell>
        </row>
        <row r="1178">
          <cell r="C1178" t="str">
            <v>KDXT269</v>
          </cell>
          <cell r="D1178" t="str">
            <v>Ñaàu keùo Freightliner cuõ :2006 1 caàu-BS:…</v>
          </cell>
          <cell r="E1178" t="str">
            <v>(Trailer head Freightline)</v>
          </cell>
          <cell r="F1178">
            <v>771885455</v>
          </cell>
          <cell r="G1178">
            <v>5</v>
          </cell>
        </row>
        <row r="1179">
          <cell r="C1179" t="str">
            <v>KDXT270</v>
          </cell>
          <cell r="D1179" t="str">
            <v>Somi romooc Stoughton, Strick SX 1997</v>
          </cell>
          <cell r="E1179" t="str">
            <v>Chassis</v>
          </cell>
          <cell r="F1179">
            <v>116136364</v>
          </cell>
          <cell r="G1179">
            <v>5</v>
          </cell>
        </row>
        <row r="1180">
          <cell r="C1180" t="str">
            <v>KDXT271</v>
          </cell>
          <cell r="D1180" t="str">
            <v>Somi romooc Stoughton, Strick SX 1997</v>
          </cell>
          <cell r="E1180" t="str">
            <v>Chassis</v>
          </cell>
          <cell r="F1180">
            <v>116136364</v>
          </cell>
          <cell r="G1180">
            <v>5</v>
          </cell>
        </row>
        <row r="1181">
          <cell r="C1181" t="str">
            <v>KDXT272</v>
          </cell>
          <cell r="D1181" t="str">
            <v>Somi romooc Stoughton, Strick SX 1997</v>
          </cell>
          <cell r="E1181" t="str">
            <v>Chassis</v>
          </cell>
          <cell r="F1181">
            <v>116136364</v>
          </cell>
          <cell r="G1181">
            <v>5</v>
          </cell>
        </row>
        <row r="1182">
          <cell r="C1182" t="str">
            <v>KDXT273</v>
          </cell>
          <cell r="D1182" t="str">
            <v>Somi romooc Stoughton, Strick SX 1997</v>
          </cell>
          <cell r="E1182" t="str">
            <v>Chassis</v>
          </cell>
          <cell r="F1182">
            <v>116136364</v>
          </cell>
          <cell r="G1182">
            <v>5</v>
          </cell>
        </row>
        <row r="1183">
          <cell r="C1183" t="str">
            <v>KDXT274</v>
          </cell>
          <cell r="D1183" t="str">
            <v>Somi romooc Stoughton, Strick SX 1997</v>
          </cell>
          <cell r="E1183" t="str">
            <v>Chassis</v>
          </cell>
          <cell r="F1183">
            <v>116136364</v>
          </cell>
          <cell r="G1183">
            <v>5</v>
          </cell>
        </row>
        <row r="1184">
          <cell r="C1184" t="str">
            <v>KDXT275</v>
          </cell>
          <cell r="D1184" t="str">
            <v>Somi romooc Stoughton, Strick SX 1997</v>
          </cell>
          <cell r="E1184" t="str">
            <v>Chassis</v>
          </cell>
          <cell r="F1184">
            <v>116136364</v>
          </cell>
          <cell r="G1184">
            <v>5</v>
          </cell>
        </row>
        <row r="1185">
          <cell r="C1185" t="str">
            <v>KDXT276</v>
          </cell>
          <cell r="D1185" t="str">
            <v>Somi romooc Stoughton, Strick SX 1997</v>
          </cell>
          <cell r="E1185" t="str">
            <v>Chassis</v>
          </cell>
          <cell r="F1185">
            <v>116136364</v>
          </cell>
          <cell r="G1185">
            <v>5</v>
          </cell>
        </row>
        <row r="1186">
          <cell r="C1186" t="str">
            <v>KDXT277</v>
          </cell>
          <cell r="D1186" t="str">
            <v>Somi romooc Stoughton, Strick SX 1997</v>
          </cell>
          <cell r="E1186" t="str">
            <v>Chassis</v>
          </cell>
          <cell r="F1186">
            <v>116136364</v>
          </cell>
          <cell r="G1186">
            <v>5</v>
          </cell>
        </row>
        <row r="1187">
          <cell r="C1187" t="str">
            <v>KDXT278</v>
          </cell>
          <cell r="D1187" t="str">
            <v>Somi romooc Stoughton, Strick SX 1997</v>
          </cell>
          <cell r="E1187" t="str">
            <v>Chassis</v>
          </cell>
          <cell r="F1187">
            <v>116136364</v>
          </cell>
          <cell r="G1187">
            <v>5</v>
          </cell>
        </row>
        <row r="1188">
          <cell r="C1188" t="str">
            <v>KDXT279</v>
          </cell>
          <cell r="D1188" t="str">
            <v>Somi romooc Stoughton, Strick SX 1997</v>
          </cell>
          <cell r="E1188" t="str">
            <v>Chassis</v>
          </cell>
          <cell r="F1188">
            <v>116136364</v>
          </cell>
          <cell r="G1188">
            <v>5</v>
          </cell>
        </row>
        <row r="1189">
          <cell r="C1189" t="str">
            <v>KDXT280</v>
          </cell>
          <cell r="D1189" t="str">
            <v>Somi romooc Stoughton, Strick SX 1997</v>
          </cell>
          <cell r="E1189" t="str">
            <v>Chassis</v>
          </cell>
          <cell r="F1189">
            <v>116136364</v>
          </cell>
          <cell r="G1189">
            <v>5</v>
          </cell>
        </row>
        <row r="1190">
          <cell r="C1190" t="str">
            <v>KDXT281</v>
          </cell>
          <cell r="D1190" t="str">
            <v>Somi romooc Stoughton, Strick SX 1997</v>
          </cell>
          <cell r="E1190" t="str">
            <v>Chassis</v>
          </cell>
          <cell r="F1190">
            <v>116136364</v>
          </cell>
          <cell r="G1190">
            <v>5</v>
          </cell>
        </row>
        <row r="1191">
          <cell r="C1191" t="str">
            <v>KDXT282</v>
          </cell>
          <cell r="D1191" t="str">
            <v>Somi romooc Stoughton, Strick SX 1997</v>
          </cell>
          <cell r="E1191" t="str">
            <v>Chassis</v>
          </cell>
          <cell r="F1191">
            <v>116136364</v>
          </cell>
          <cell r="G1191">
            <v>5</v>
          </cell>
        </row>
        <row r="1192">
          <cell r="C1192" t="str">
            <v>KDXT283</v>
          </cell>
          <cell r="D1192" t="str">
            <v>Somi romooc Stoughton, Strick SX 1997</v>
          </cell>
          <cell r="E1192" t="str">
            <v>Chassis</v>
          </cell>
          <cell r="F1192">
            <v>116136364</v>
          </cell>
          <cell r="G1192">
            <v>5</v>
          </cell>
        </row>
        <row r="1193">
          <cell r="C1193" t="str">
            <v>KDXT284</v>
          </cell>
          <cell r="D1193" t="str">
            <v>Somi romooc Stoughton, Strick SX 1997</v>
          </cell>
          <cell r="E1193" t="str">
            <v>Chassis</v>
          </cell>
          <cell r="F1193">
            <v>116136364</v>
          </cell>
          <cell r="G1193">
            <v>5</v>
          </cell>
        </row>
        <row r="1194">
          <cell r="C1194" t="str">
            <v>KDXT285</v>
          </cell>
          <cell r="D1194" t="str">
            <v>Somi romooc Stoughton, Strick SX 1997</v>
          </cell>
          <cell r="E1194" t="str">
            <v>Chassis</v>
          </cell>
          <cell r="F1194">
            <v>116136364</v>
          </cell>
          <cell r="G1194">
            <v>5</v>
          </cell>
        </row>
        <row r="1195">
          <cell r="C1195" t="str">
            <v>KDXT286</v>
          </cell>
          <cell r="D1195" t="str">
            <v>Somi romooc Strick cuõ (hơi)-BS: 50R 00175</v>
          </cell>
          <cell r="E1195" t="str">
            <v>Chassis</v>
          </cell>
          <cell r="F1195">
            <v>260145455</v>
          </cell>
          <cell r="G1195">
            <v>5</v>
          </cell>
        </row>
        <row r="1196">
          <cell r="C1196" t="str">
            <v>KDXT287</v>
          </cell>
          <cell r="D1196" t="str">
            <v>Somi romooc Strick cuõ (hơi)-BS:</v>
          </cell>
          <cell r="E1196" t="str">
            <v>Chassis</v>
          </cell>
          <cell r="F1196">
            <v>260145455</v>
          </cell>
          <cell r="G1196">
            <v>5</v>
          </cell>
        </row>
        <row r="1197">
          <cell r="C1197" t="str">
            <v>KDXC288</v>
          </cell>
          <cell r="D1197" t="str">
            <v>Toyota Innova G-Baïc:50LD01481</v>
          </cell>
          <cell r="E1197" t="str">
            <v>(Innova G-BS:52LD 01481)</v>
          </cell>
          <cell r="F1197">
            <v>746504545</v>
          </cell>
          <cell r="G1197">
            <v>6</v>
          </cell>
        </row>
        <row r="1198">
          <cell r="C1198" t="str">
            <v>KDXC289</v>
          </cell>
          <cell r="D1198" t="str">
            <v>Toyota Innova TGN40L-29LD011.17</v>
          </cell>
          <cell r="E1198" t="str">
            <v>(Toyota Innova -29LD 01117)</v>
          </cell>
          <cell r="F1198">
            <v>900618182</v>
          </cell>
          <cell r="G1198">
            <v>6</v>
          </cell>
        </row>
        <row r="1199">
          <cell r="C1199" t="str">
            <v>KDXT290</v>
          </cell>
          <cell r="D1199" t="str">
            <v>Xe Isuzu 2.0 taán mui baït-50LD01520</v>
          </cell>
          <cell r="E1199" t="str">
            <v>(Isuzu struck)</v>
          </cell>
          <cell r="F1199">
            <v>457870000</v>
          </cell>
          <cell r="G1199">
            <v>6</v>
          </cell>
        </row>
        <row r="1200">
          <cell r="C1200" t="str">
            <v>KDXT291</v>
          </cell>
          <cell r="D1200" t="str">
            <v>Xe laïnh Isuzu 2.0 taán thuøng kín-50LD01572</v>
          </cell>
          <cell r="E1200" t="str">
            <v>(Isuzu struck)</v>
          </cell>
          <cell r="F1200">
            <v>845604118</v>
          </cell>
          <cell r="G1200">
            <v>6</v>
          </cell>
        </row>
        <row r="1201">
          <cell r="C1201" t="str">
            <v>KDXT292</v>
          </cell>
          <cell r="D1201" t="str">
            <v>Xe laïnh Isuzu 2.0 taán thuøng kín-50LD01568</v>
          </cell>
          <cell r="E1201" t="str">
            <v>(Isuzu struck)</v>
          </cell>
          <cell r="F1201">
            <v>845604118</v>
          </cell>
          <cell r="G1201">
            <v>6</v>
          </cell>
        </row>
        <row r="1202">
          <cell r="C1202" t="str">
            <v>KDXT293</v>
          </cell>
          <cell r="D1202" t="str">
            <v>Xe laïnh Isuzu 2.0 taán thuøng kín-50LD01569</v>
          </cell>
          <cell r="E1202" t="str">
            <v>(Isuzu struck)</v>
          </cell>
          <cell r="F1202">
            <v>845604119</v>
          </cell>
          <cell r="G1202">
            <v>6</v>
          </cell>
        </row>
        <row r="1203">
          <cell r="C1203" t="str">
            <v>KDXT294</v>
          </cell>
          <cell r="D1203" t="str">
            <v>Somi romooc 40feet 2truïc 8 khoùa YSC436-50R00220</v>
          </cell>
          <cell r="E1203" t="str">
            <v>Chassis</v>
          </cell>
          <cell r="F1203">
            <v>197896364</v>
          </cell>
          <cell r="G1203">
            <v>6</v>
          </cell>
        </row>
        <row r="1204">
          <cell r="C1204" t="str">
            <v>KDXT295</v>
          </cell>
          <cell r="D1204" t="str">
            <v>Somi romooc 40feet 2truïc 8 khoùa YSC436-50R00221</v>
          </cell>
          <cell r="E1204" t="str">
            <v>Chassis</v>
          </cell>
          <cell r="F1204">
            <v>197896364</v>
          </cell>
          <cell r="G1204">
            <v>6</v>
          </cell>
        </row>
        <row r="1205">
          <cell r="C1205" t="str">
            <v>KDXT296</v>
          </cell>
          <cell r="D1205" t="str">
            <v>Somi romooc 40feet 2truïc 8 khoùa YSC436-50R00222</v>
          </cell>
          <cell r="E1205" t="str">
            <v>Chassis</v>
          </cell>
          <cell r="F1205">
            <v>197896364</v>
          </cell>
          <cell r="G1205">
            <v>6</v>
          </cell>
        </row>
        <row r="1206">
          <cell r="C1206" t="str">
            <v>KDXT297</v>
          </cell>
          <cell r="D1206" t="str">
            <v>Somi romooc 40feet 2truïc 8 khoùa YSC436-50R00223</v>
          </cell>
          <cell r="E1206" t="str">
            <v>Chassis</v>
          </cell>
          <cell r="F1206">
            <v>197896364</v>
          </cell>
          <cell r="G1206">
            <v>6</v>
          </cell>
        </row>
        <row r="1207">
          <cell r="C1207" t="str">
            <v>KDXT298</v>
          </cell>
          <cell r="D1207" t="str">
            <v>Somi romooc 40feet 2truïc 8 khoùa YSC436-50R00224</v>
          </cell>
          <cell r="E1207" t="str">
            <v>Chassis</v>
          </cell>
          <cell r="F1207">
            <v>197896364</v>
          </cell>
          <cell r="G1207">
            <v>6</v>
          </cell>
        </row>
        <row r="1208">
          <cell r="C1208" t="str">
            <v>KDXT299</v>
          </cell>
          <cell r="D1208" t="str">
            <v>Somi romooc 40feet 2truïc 8 khoùa YSC436-50R00225</v>
          </cell>
          <cell r="E1208" t="str">
            <v>Chassis</v>
          </cell>
          <cell r="F1208">
            <v>197896364</v>
          </cell>
          <cell r="G1208">
            <v>6</v>
          </cell>
        </row>
        <row r="1209">
          <cell r="C1209" t="str">
            <v>KDXT300</v>
          </cell>
          <cell r="D1209" t="str">
            <v>Somi romooc 40feet 2truïc 8 khoùa YSC436-50R00226</v>
          </cell>
          <cell r="E1209" t="str">
            <v>Chassis</v>
          </cell>
          <cell r="F1209">
            <v>197896364</v>
          </cell>
          <cell r="G1209">
            <v>6</v>
          </cell>
        </row>
        <row r="1210">
          <cell r="C1210" t="str">
            <v>KDXT301</v>
          </cell>
          <cell r="D1210" t="str">
            <v>Somi romooc 40feet 2truïc 8 khoùa YSC436-50R00228</v>
          </cell>
          <cell r="E1210" t="str">
            <v>Chassis</v>
          </cell>
          <cell r="F1210">
            <v>197896364</v>
          </cell>
          <cell r="G1210">
            <v>6</v>
          </cell>
        </row>
        <row r="1211">
          <cell r="C1211" t="str">
            <v>KDXT302</v>
          </cell>
          <cell r="D1211" t="str">
            <v>Somi romooc 40feet 2truïc saøn theùp CYAWA 97-50R00227</v>
          </cell>
          <cell r="E1211" t="str">
            <v>Chassis</v>
          </cell>
          <cell r="F1211">
            <v>249925455</v>
          </cell>
          <cell r="G1211">
            <v>6</v>
          </cell>
        </row>
        <row r="1212">
          <cell r="C1212" t="str">
            <v>KDXT303</v>
          </cell>
          <cell r="D1212" t="str">
            <v>Somi romooc 40feet 2truïc saøn theùp CYAWA 97-50R00229</v>
          </cell>
          <cell r="E1212" t="str">
            <v>Chassis</v>
          </cell>
          <cell r="F1212">
            <v>249925455</v>
          </cell>
          <cell r="G1212">
            <v>6</v>
          </cell>
        </row>
        <row r="1213">
          <cell r="C1213" t="str">
            <v>KDXM23</v>
          </cell>
          <cell r="D1213" t="str">
            <v>Xe maùy Honda 29LD 40442</v>
          </cell>
          <cell r="E1213" t="e">
            <v>#N/A</v>
          </cell>
          <cell r="F1213">
            <v>16606181</v>
          </cell>
          <cell r="G1213">
            <v>3</v>
          </cell>
        </row>
        <row r="1214">
          <cell r="C1214" t="str">
            <v>KDXC304</v>
          </cell>
          <cell r="D1214" t="str">
            <v>Toyota Sienna 3.5:7 chỗ -Trắng (Myõ):BS 50LD 01903</v>
          </cell>
          <cell r="E1214" t="str">
            <v>(Toyota Sienna 3.5: 50LD 019.03)</v>
          </cell>
          <cell r="F1214">
            <v>1860175000</v>
          </cell>
          <cell r="G1214">
            <v>6</v>
          </cell>
        </row>
        <row r="1215">
          <cell r="C1215" t="str">
            <v>KDXC305</v>
          </cell>
          <cell r="D1215" t="str">
            <v>Honda Accord 3.5L AT -Trắng:BS 50LD 01916</v>
          </cell>
          <cell r="E1215" t="str">
            <v>(Honda accord 3.5: 50LD 019.16)</v>
          </cell>
          <cell r="F1215">
            <v>1859909092</v>
          </cell>
          <cell r="G1215">
            <v>6</v>
          </cell>
        </row>
        <row r="1216">
          <cell r="C1216" t="str">
            <v>KDXT306</v>
          </cell>
          <cell r="D1216" t="str">
            <v>Xe naâng daàu tay Komatsu II-2.5Taán (cuõ)</v>
          </cell>
          <cell r="E1216" t="str">
            <v>(Forklift)</v>
          </cell>
          <cell r="F1216">
            <v>250000000</v>
          </cell>
          <cell r="G1216">
            <v>4</v>
          </cell>
        </row>
        <row r="1217">
          <cell r="C1217" t="str">
            <v>KDXT307</v>
          </cell>
          <cell r="D1217" t="str">
            <v>Xe taûi Hino traéng 9T-29LD 01279</v>
          </cell>
          <cell r="E1217" t="str">
            <v>(Hino Truck)</v>
          </cell>
          <cell r="F1217">
            <v>1272920000</v>
          </cell>
          <cell r="G1217">
            <v>6</v>
          </cell>
        </row>
        <row r="1218">
          <cell r="C1218" t="str">
            <v>KDXT308</v>
          </cell>
          <cell r="D1218" t="str">
            <v>Somi romooc 40feet 2truïc 8 khoùa YSC436: 50R 00378</v>
          </cell>
          <cell r="E1218" t="str">
            <v>Chassis</v>
          </cell>
          <cell r="F1218">
            <v>197896364</v>
          </cell>
          <cell r="G1218">
            <v>6</v>
          </cell>
        </row>
        <row r="1219">
          <cell r="C1219" t="str">
            <v>KDXT309</v>
          </cell>
          <cell r="D1219" t="str">
            <v>Somi romooc 40feet 2truïc 8 khoùa YSC436: 50R 00371</v>
          </cell>
          <cell r="E1219" t="str">
            <v>Chassis</v>
          </cell>
          <cell r="F1219">
            <v>197896364</v>
          </cell>
          <cell r="G1219">
            <v>6</v>
          </cell>
        </row>
        <row r="1220">
          <cell r="C1220" t="str">
            <v>KDXT310</v>
          </cell>
          <cell r="D1220" t="str">
            <v>Somi romooc 40feet 2truïc 8 khoùa YSC436: 50R 00599</v>
          </cell>
          <cell r="E1220" t="str">
            <v>Chassis</v>
          </cell>
          <cell r="F1220">
            <v>197896364</v>
          </cell>
          <cell r="G1220">
            <v>6</v>
          </cell>
        </row>
        <row r="1221">
          <cell r="C1221" t="str">
            <v>KDXT311</v>
          </cell>
          <cell r="D1221" t="str">
            <v>Somi romooc 40feet 2truïc 8 khoùa YSC436: 50R 00460</v>
          </cell>
          <cell r="E1221" t="str">
            <v>Chassis</v>
          </cell>
          <cell r="F1221">
            <v>197896364</v>
          </cell>
          <cell r="G1221">
            <v>6</v>
          </cell>
        </row>
        <row r="1222">
          <cell r="C1222" t="str">
            <v>KDXT312</v>
          </cell>
          <cell r="D1222" t="str">
            <v>Somi romooc 40feet 2truïc 8 khoùa YSC436: 50R 00305</v>
          </cell>
          <cell r="E1222" t="str">
            <v>Chassis</v>
          </cell>
          <cell r="F1222">
            <v>197896364</v>
          </cell>
          <cell r="G1222">
            <v>6</v>
          </cell>
        </row>
        <row r="1223">
          <cell r="C1223" t="str">
            <v>KDXT313</v>
          </cell>
          <cell r="D1223" t="str">
            <v>Somi romooc 40feet 2truïc 8 khoùa YSC436: 50R 00426</v>
          </cell>
          <cell r="E1223" t="str">
            <v>Chassis</v>
          </cell>
          <cell r="F1223">
            <v>197896364</v>
          </cell>
          <cell r="G1223">
            <v>6</v>
          </cell>
        </row>
        <row r="1224">
          <cell r="C1224" t="str">
            <v>KDXT314</v>
          </cell>
          <cell r="D1224" t="str">
            <v>Somi romooc 40feet 2truïc 8 khoùa YSC436: 50R 00351</v>
          </cell>
          <cell r="E1224" t="str">
            <v>Chassis</v>
          </cell>
          <cell r="F1224">
            <v>197896364</v>
          </cell>
          <cell r="G1224">
            <v>6</v>
          </cell>
        </row>
        <row r="1225">
          <cell r="C1225" t="str">
            <v>KDXT315</v>
          </cell>
          <cell r="D1225" t="str">
            <v>Somi romooc 40feet 2truïc 8 khoùa YSC436: 50R 00528</v>
          </cell>
          <cell r="E1225" t="str">
            <v>Chassis</v>
          </cell>
          <cell r="F1225">
            <v>197896364</v>
          </cell>
          <cell r="G1225">
            <v>6</v>
          </cell>
        </row>
        <row r="1226">
          <cell r="C1226" t="str">
            <v>KDXT316</v>
          </cell>
          <cell r="D1226" t="str">
            <v>Somi romooc 40feet 2truïc 8 khoùa YSC436: 50R 00363</v>
          </cell>
          <cell r="E1226" t="str">
            <v>Chassis</v>
          </cell>
          <cell r="F1226">
            <v>197896364</v>
          </cell>
          <cell r="G1226">
            <v>6</v>
          </cell>
        </row>
        <row r="1227">
          <cell r="C1227" t="str">
            <v>KDXT317</v>
          </cell>
          <cell r="D1227" t="str">
            <v>Somi romooc 40feet 2truïc 8 khoùa YSC436: 50R 00358</v>
          </cell>
          <cell r="E1227" t="str">
            <v>Chassis</v>
          </cell>
          <cell r="F1227">
            <v>197896364</v>
          </cell>
          <cell r="G1227">
            <v>6</v>
          </cell>
        </row>
        <row r="1228">
          <cell r="C1228" t="str">
            <v>KDXT318</v>
          </cell>
          <cell r="D1228" t="str">
            <v>Somi romooc KRNG Vietnam 2002: 52R 00405</v>
          </cell>
          <cell r="E1228" t="str">
            <v>Chassis</v>
          </cell>
          <cell r="F1228">
            <v>394863636</v>
          </cell>
          <cell r="G1228">
            <v>5</v>
          </cell>
        </row>
        <row r="1229">
          <cell r="C1229" t="str">
            <v>KDXT319</v>
          </cell>
          <cell r="D1229" t="str">
            <v>Somi romooc KRNG Vietnam 2002: 52R 00515</v>
          </cell>
          <cell r="E1229" t="str">
            <v>Chassis</v>
          </cell>
          <cell r="F1229">
            <v>394863636</v>
          </cell>
          <cell r="G1229">
            <v>5</v>
          </cell>
        </row>
        <row r="1230">
          <cell r="C1230" t="str">
            <v>KDXT320</v>
          </cell>
          <cell r="D1230" t="str">
            <v>Somi romooc KRNG Vietnam 2002: 52R 00346</v>
          </cell>
          <cell r="E1230" t="str">
            <v>Chassis</v>
          </cell>
          <cell r="F1230">
            <v>394863636</v>
          </cell>
          <cell r="G1230">
            <v>5</v>
          </cell>
        </row>
        <row r="1231">
          <cell r="C1231" t="str">
            <v>KDXC321</v>
          </cell>
          <cell r="D1231" t="str">
            <v>Xe oâ toâ khaùch 16 choå Ford Transit: 29LD 01748</v>
          </cell>
          <cell r="E1231" t="str">
            <v>(Ford Transit)</v>
          </cell>
          <cell r="F1231">
            <v>767020000</v>
          </cell>
          <cell r="G1231">
            <v>6</v>
          </cell>
        </row>
        <row r="1232">
          <cell r="C1232" t="str">
            <v>KDXT322</v>
          </cell>
          <cell r="D1232" t="str">
            <v>Xe naâng xaêng 2.5 taán Hyster H25TX</v>
          </cell>
          <cell r="E1232" t="str">
            <v>(forklift truck-gas,2.5tons)</v>
          </cell>
          <cell r="F1232">
            <v>549750000</v>
          </cell>
          <cell r="G1232">
            <v>4</v>
          </cell>
        </row>
        <row r="1233">
          <cell r="C1233" t="str">
            <v>KDXT323</v>
          </cell>
          <cell r="D1233" t="str">
            <v>Xe naâng daàu 5 taán Hyster H5OFT</v>
          </cell>
          <cell r="E1233" t="str">
            <v>(forklift truck-Diesel, 5tons)</v>
          </cell>
          <cell r="F1233">
            <v>960000000</v>
          </cell>
          <cell r="G1233">
            <v>4</v>
          </cell>
        </row>
        <row r="1234">
          <cell r="C1234" t="str">
            <v>KDXT324</v>
          </cell>
          <cell r="D1234" t="str">
            <v>Xe ñaàu keùo Freightlines-2007 Traéng cuõ-BS: 50LD 026.69</v>
          </cell>
          <cell r="E1234" t="str">
            <v>(Head trailer )</v>
          </cell>
          <cell r="F1234">
            <v>975545455</v>
          </cell>
          <cell r="G1234">
            <v>5</v>
          </cell>
        </row>
        <row r="1235">
          <cell r="C1235" t="str">
            <v>KDXT325</v>
          </cell>
          <cell r="D1235" t="str">
            <v>Xe ñaàu keùo Freightlines-2007 Traéng cuõ-BS: 50LD 024.35</v>
          </cell>
          <cell r="E1235" t="str">
            <v>(Head trailer )</v>
          </cell>
          <cell r="F1235">
            <v>975545455</v>
          </cell>
          <cell r="G1235">
            <v>5</v>
          </cell>
        </row>
        <row r="1236">
          <cell r="C1236" t="str">
            <v>KDXT326</v>
          </cell>
          <cell r="D1236" t="str">
            <v>Xe ñaàu keùo Freightlines-2007 Traéng cuõ-BS: 50LD 02566</v>
          </cell>
          <cell r="E1236" t="str">
            <v>(Head trailer )</v>
          </cell>
          <cell r="F1236">
            <v>975545455</v>
          </cell>
          <cell r="G1236">
            <v>5</v>
          </cell>
        </row>
        <row r="1237">
          <cell r="C1237" t="str">
            <v>KDXT327</v>
          </cell>
          <cell r="D1237" t="str">
            <v>Xe ñaàu keùo Freightlines-2007 Traéng cuõ-BS: 50LD 02675</v>
          </cell>
          <cell r="E1237" t="str">
            <v>(Head trailer )</v>
          </cell>
          <cell r="F1237">
            <v>975545455</v>
          </cell>
          <cell r="G1237">
            <v>5</v>
          </cell>
        </row>
        <row r="1238">
          <cell r="C1238" t="str">
            <v>KDXT328</v>
          </cell>
          <cell r="D1238" t="str">
            <v>Xe ñaàu keùo Freightlines-2007 Traéng cuõ-BS: 50LD 02244</v>
          </cell>
          <cell r="E1238" t="str">
            <v>(Head trailer )</v>
          </cell>
          <cell r="F1238">
            <v>975545455</v>
          </cell>
          <cell r="G1238">
            <v>5</v>
          </cell>
        </row>
        <row r="1239">
          <cell r="C1239" t="str">
            <v>KDXC329</v>
          </cell>
          <cell r="D1239" t="str">
            <v>Xe oâ toâ TOYOTA INNOVA E 29LD-01657</v>
          </cell>
          <cell r="E1239" t="str">
            <v>(Toyota innova)</v>
          </cell>
          <cell r="F1239">
            <v>745509091</v>
          </cell>
          <cell r="G1239">
            <v>6</v>
          </cell>
        </row>
        <row r="1240">
          <cell r="C1240" t="str">
            <v>KDXC330</v>
          </cell>
          <cell r="D1240" t="str">
            <v>Xe oâ toâ TOYOTA INNOVA G - Baïc 50LD-02827</v>
          </cell>
          <cell r="E1240" t="str">
            <v>(Toyota innova)</v>
          </cell>
          <cell r="F1240">
            <v>768322727</v>
          </cell>
          <cell r="G1240">
            <v>6</v>
          </cell>
        </row>
        <row r="1241">
          <cell r="C1241" t="str">
            <v>KDXT331</v>
          </cell>
          <cell r="D1241" t="str">
            <v>Xe taûi Hino maøu sôn traéng Model FC9JLSW/VD.TK-BKS:29LD-01831</v>
          </cell>
          <cell r="E1241" t="str">
            <v xml:space="preserve">Hino Truck </v>
          </cell>
          <cell r="F1241">
            <v>782794545</v>
          </cell>
          <cell r="G1241">
            <v>6</v>
          </cell>
        </row>
        <row r="1242">
          <cell r="C1242" t="str">
            <v>KDXT332</v>
          </cell>
          <cell r="D1242" t="str">
            <v>Xe taûi Isuzu 2.0 taán thuøng kín coù thieát bò naâng haï-50LD03447 (2T Truck Isuzu 50LD-03447)</v>
          </cell>
          <cell r="E1242" t="str">
            <v>2T Truck Isuzu 50LD-03447</v>
          </cell>
          <cell r="F1242">
            <v>622331818</v>
          </cell>
          <cell r="G1242">
            <v>6</v>
          </cell>
        </row>
        <row r="1243">
          <cell r="C1243" t="str">
            <v>KDXT333</v>
          </cell>
          <cell r="D1243" t="str">
            <v>Xe taûi Isuzu 2.0 taán thuøng kín coù thieát bò naâng haï-50LD03553 (2T Truck Isuzu 50LD-03553)</v>
          </cell>
          <cell r="E1243" t="str">
            <v>2T Truck Isuzu 50LD-03553</v>
          </cell>
          <cell r="F1243">
            <v>622331818</v>
          </cell>
          <cell r="G1243">
            <v>6</v>
          </cell>
        </row>
        <row r="1244">
          <cell r="C1244" t="str">
            <v>KDXT334</v>
          </cell>
          <cell r="D1244" t="str">
            <v>Xe taûi Isuzu 2.0 taán thuøng kín coù mui-50LD03270 (2T Truck Isuzu 50LD-03270)</v>
          </cell>
          <cell r="E1244" t="str">
            <v>2T Truck Isuzu 50LD-03270</v>
          </cell>
          <cell r="F1244">
            <v>690295455</v>
          </cell>
          <cell r="G1244">
            <v>6</v>
          </cell>
        </row>
        <row r="1245">
          <cell r="C1245" t="str">
            <v>KDXT335</v>
          </cell>
          <cell r="D1245" t="str">
            <v>Xe tải HINO coù cần cẩu naâng ngöôøi laøm vieäc treân cao FL8JTSL-TL, 50LD-03440</v>
          </cell>
          <cell r="E1245" t="str">
            <v>FL8JTSL-TL, 50LD-03340</v>
          </cell>
          <cell r="F1245">
            <v>2675937303</v>
          </cell>
          <cell r="G1245">
            <v>6</v>
          </cell>
        </row>
        <row r="1246">
          <cell r="C1246" t="str">
            <v>KDXT336</v>
          </cell>
          <cell r="D1246" t="str">
            <v>Xe naâng ñieän 2 taán Sumitomo 8FB20PXII</v>
          </cell>
          <cell r="E1246" t="str">
            <v>2 tons electronic forlift truck</v>
          </cell>
          <cell r="F1246">
            <v>541600000</v>
          </cell>
          <cell r="G1246">
            <v>4</v>
          </cell>
        </row>
        <row r="1247">
          <cell r="C1247" t="str">
            <v>KDXC337</v>
          </cell>
          <cell r="D1247" t="str">
            <v>Xe oâ toâ TOYOTA INNOVA G - Baïc 50LD-04267</v>
          </cell>
          <cell r="E1247" t="str">
            <v>(Toyota innova)</v>
          </cell>
          <cell r="F1247">
            <v>749736364</v>
          </cell>
          <cell r="G1247">
            <v>6</v>
          </cell>
        </row>
        <row r="1248">
          <cell r="C1248" t="str">
            <v>KDXC338</v>
          </cell>
          <cell r="D1248" t="str">
            <v>Xe oâ toâ TOYOTA INNOVA 16 chỗ BS 50LD 05289</v>
          </cell>
          <cell r="E1248" t="str">
            <v>(Toyota innova)</v>
          </cell>
          <cell r="F1248">
            <v>759472727</v>
          </cell>
          <cell r="G1248">
            <v>6</v>
          </cell>
        </row>
        <row r="1249">
          <cell r="C1249" t="str">
            <v>KDXT337</v>
          </cell>
          <cell r="D1249" t="str">
            <v xml:space="preserve">Xe oâ toâ taûi 1,25 taán </v>
          </cell>
          <cell r="E1249" t="str">
            <v>Truck 1.25T</v>
          </cell>
          <cell r="F1249">
            <v>324022727</v>
          </cell>
          <cell r="G1249">
            <v>5</v>
          </cell>
        </row>
        <row r="1250">
          <cell r="C1250" t="str">
            <v>KDXT338</v>
          </cell>
          <cell r="D1250" t="str">
            <v xml:space="preserve">Xe oâ toâ taûi 1,25 taán </v>
          </cell>
          <cell r="E1250" t="str">
            <v>Truck 1.25T</v>
          </cell>
          <cell r="F1250">
            <v>324022727</v>
          </cell>
          <cell r="G1250">
            <v>5</v>
          </cell>
        </row>
        <row r="1251">
          <cell r="C1251" t="str">
            <v>KDXT339</v>
          </cell>
          <cell r="D1251" t="str">
            <v xml:space="preserve">Xe oâ toâ taûi 1,25 taán </v>
          </cell>
          <cell r="E1251" t="str">
            <v>Truck 1.25T</v>
          </cell>
          <cell r="F1251">
            <v>324022727</v>
          </cell>
          <cell r="G1251">
            <v>5</v>
          </cell>
        </row>
        <row r="1252">
          <cell r="C1252" t="str">
            <v>KDXT340</v>
          </cell>
          <cell r="D1252" t="str">
            <v>Xe Ford transit 16 choã 50LD 04693</v>
          </cell>
          <cell r="E1252" t="str">
            <v>Ford Transit 16 seats 50LD 04693</v>
          </cell>
          <cell r="F1252">
            <v>835081817</v>
          </cell>
          <cell r="G1252">
            <v>6</v>
          </cell>
        </row>
        <row r="1253">
          <cell r="C1253" t="str">
            <v>KDXT341</v>
          </cell>
          <cell r="D1253" t="str">
            <v>Xe nâng điện 1.2T TOYOTA</v>
          </cell>
          <cell r="E1253" t="str">
            <v>Electric Forklift</v>
          </cell>
          <cell r="F1253">
            <v>718000000</v>
          </cell>
          <cell r="G1253">
            <v>4</v>
          </cell>
        </row>
        <row r="1254">
          <cell r="C1254" t="str">
            <v>KDXT342</v>
          </cell>
          <cell r="D1254" t="str">
            <v>Somi Romooc 3 cầu 40ft - Biểnsố 29R 02158</v>
          </cell>
          <cell r="E1254" t="str">
            <v>Chassis</v>
          </cell>
          <cell r="F1254">
            <v>224110909</v>
          </cell>
          <cell r="G1254">
            <v>6</v>
          </cell>
        </row>
        <row r="1255">
          <cell r="C1255" t="str">
            <v>KDXT343</v>
          </cell>
          <cell r="D1255" t="str">
            <v>Somi Romooc 3 cầu 40ft - Biểnsố 29R 02182</v>
          </cell>
          <cell r="E1255" t="str">
            <v>Chassis</v>
          </cell>
          <cell r="F1255">
            <v>224110909</v>
          </cell>
          <cell r="G1255">
            <v>6</v>
          </cell>
        </row>
        <row r="1256">
          <cell r="C1256" t="str">
            <v>KDXT344</v>
          </cell>
          <cell r="D1256" t="str">
            <v>Somi Romooc 3 cầu 40ft - Biểnsố 29R 01356</v>
          </cell>
          <cell r="E1256" t="str">
            <v>Chassis</v>
          </cell>
          <cell r="F1256">
            <v>224110909</v>
          </cell>
          <cell r="G1256">
            <v>6</v>
          </cell>
        </row>
        <row r="1257">
          <cell r="C1257" t="str">
            <v>KDXT345</v>
          </cell>
          <cell r="D1257" t="str">
            <v>Somi Romooc 3 cầu 40ft - Biểnsố 29R 02282</v>
          </cell>
          <cell r="E1257" t="str">
            <v>Chassis</v>
          </cell>
          <cell r="F1257">
            <v>224110909</v>
          </cell>
          <cell r="G1257">
            <v>6</v>
          </cell>
        </row>
        <row r="1258">
          <cell r="C1258" t="str">
            <v>KDXT346</v>
          </cell>
          <cell r="D1258" t="str">
            <v>Somi Romooc 3 cầu 40ft - Biểnsố 29R 02199</v>
          </cell>
          <cell r="E1258" t="str">
            <v>Chassis</v>
          </cell>
          <cell r="F1258">
            <v>224110909</v>
          </cell>
          <cell r="G1258">
            <v>6</v>
          </cell>
        </row>
        <row r="1259">
          <cell r="C1259" t="str">
            <v>KDXT347</v>
          </cell>
          <cell r="D1259" t="str">
            <v>Somi Romooc 3 cầu 40ft - Biểnsố 29R 02203</v>
          </cell>
          <cell r="E1259" t="str">
            <v>Chassis</v>
          </cell>
          <cell r="F1259">
            <v>224110909</v>
          </cell>
          <cell r="G1259">
            <v>6</v>
          </cell>
        </row>
        <row r="1260">
          <cell r="C1260" t="str">
            <v>KDXT348</v>
          </cell>
          <cell r="D1260" t="str">
            <v>Somi Romooc 3 cầu 40ft - Biểnsố 29R 02162</v>
          </cell>
          <cell r="E1260" t="str">
            <v>Chassis</v>
          </cell>
          <cell r="F1260">
            <v>224110909</v>
          </cell>
          <cell r="G1260">
            <v>6</v>
          </cell>
        </row>
        <row r="1261">
          <cell r="C1261" t="str">
            <v>KDXT349</v>
          </cell>
          <cell r="D1261" t="str">
            <v>Somi Romooc 3 cầu 40ft - Biểnsố 29R 01288</v>
          </cell>
          <cell r="E1261" t="str">
            <v>Chassis</v>
          </cell>
          <cell r="F1261">
            <v>224110909</v>
          </cell>
          <cell r="G1261">
            <v>6</v>
          </cell>
        </row>
        <row r="1262">
          <cell r="C1262" t="str">
            <v>KDXT350</v>
          </cell>
          <cell r="D1262" t="str">
            <v>Somi Romooc 2 cầu 40ft - Biểnsố 29R 02219</v>
          </cell>
          <cell r="E1262" t="str">
            <v>Chassis</v>
          </cell>
          <cell r="F1262">
            <v>291934545</v>
          </cell>
          <cell r="G1262">
            <v>6</v>
          </cell>
        </row>
        <row r="1263">
          <cell r="C1263" t="str">
            <v>KDXT351</v>
          </cell>
          <cell r="D1263" t="str">
            <v>Somi Romooc 2 cầu 40ft - Biểnsố 29R 02221</v>
          </cell>
          <cell r="E1263" t="str">
            <v>Chassis</v>
          </cell>
          <cell r="F1263">
            <v>291934545</v>
          </cell>
          <cell r="G1263">
            <v>6</v>
          </cell>
        </row>
        <row r="1264">
          <cell r="C1264" t="str">
            <v>KDXT352</v>
          </cell>
          <cell r="D1264" t="str">
            <v>Somi Romooc 2 cầu 40ft - Biểnsố 29R 02231</v>
          </cell>
          <cell r="E1264" t="str">
            <v>Chassis</v>
          </cell>
          <cell r="F1264">
            <v>291934545</v>
          </cell>
          <cell r="G1264">
            <v>6</v>
          </cell>
        </row>
        <row r="1265">
          <cell r="C1265" t="str">
            <v>KDXT353</v>
          </cell>
          <cell r="D1265" t="str">
            <v>Somi Romooc 2 cầu 40ft - Biểnsố 29R 02165</v>
          </cell>
          <cell r="E1265" t="str">
            <v>Chassis</v>
          </cell>
          <cell r="F1265">
            <v>291934545</v>
          </cell>
          <cell r="G1265">
            <v>6</v>
          </cell>
        </row>
        <row r="1266">
          <cell r="C1266" t="str">
            <v>KDXT354</v>
          </cell>
          <cell r="D1266" t="str">
            <v>Somi Romooc 2 cầu 40ft - Biểnsố 29R 02151</v>
          </cell>
          <cell r="E1266" t="str">
            <v>Chassis</v>
          </cell>
          <cell r="F1266">
            <v>291934545</v>
          </cell>
          <cell r="G1266">
            <v>6</v>
          </cell>
        </row>
        <row r="1267">
          <cell r="C1267" t="str">
            <v>KDXT355</v>
          </cell>
          <cell r="D1267" t="str">
            <v>Somi Romooc 2 cầu 40ft - Biểnsố 29R 02268</v>
          </cell>
          <cell r="E1267" t="str">
            <v>Chassis</v>
          </cell>
          <cell r="F1267">
            <v>291934545</v>
          </cell>
          <cell r="G1267">
            <v>6</v>
          </cell>
        </row>
        <row r="1268">
          <cell r="C1268" t="str">
            <v>KDXT356</v>
          </cell>
          <cell r="D1268" t="str">
            <v>Somi Romooc 2 cầu 40ft - Biểnsố 29R 02247</v>
          </cell>
          <cell r="E1268" t="str">
            <v>Chassis</v>
          </cell>
          <cell r="F1268">
            <v>291934545</v>
          </cell>
          <cell r="G1268">
            <v>6</v>
          </cell>
        </row>
        <row r="1269">
          <cell r="C1269" t="str">
            <v>KDXT357</v>
          </cell>
          <cell r="D1269" t="str">
            <v>Somi Romooc 2 cầu 40ft - Biểnsố 29R 02195</v>
          </cell>
          <cell r="E1269" t="str">
            <v>Chassis</v>
          </cell>
          <cell r="F1269">
            <v>291934545</v>
          </cell>
          <cell r="G1269">
            <v>6</v>
          </cell>
        </row>
        <row r="1270">
          <cell r="C1270" t="str">
            <v>KDXT358</v>
          </cell>
          <cell r="D1270" t="str">
            <v>Somi Romooc 2 cầu 40ft - Biểnsố 50R 00962</v>
          </cell>
          <cell r="E1270" t="str">
            <v>Chassis</v>
          </cell>
          <cell r="F1270">
            <v>267415237.15911412</v>
          </cell>
          <cell r="G1270">
            <v>6</v>
          </cell>
        </row>
        <row r="1271">
          <cell r="C1271" t="str">
            <v>KDXT359</v>
          </cell>
          <cell r="D1271" t="str">
            <v>Somi Romooc 2 cầu 40ft - Biểnsố 50R 00942</v>
          </cell>
          <cell r="E1271" t="str">
            <v>Chassis</v>
          </cell>
          <cell r="F1271">
            <v>267415237.15911412</v>
          </cell>
          <cell r="G1271">
            <v>6</v>
          </cell>
        </row>
        <row r="1272">
          <cell r="C1272" t="str">
            <v>KDXT360</v>
          </cell>
          <cell r="D1272" t="str">
            <v>Somi Romooc 2 cầu 40ft - Biểnsố 50R 00954</v>
          </cell>
          <cell r="E1272" t="str">
            <v>Chassis</v>
          </cell>
          <cell r="F1272">
            <v>267415237.15911412</v>
          </cell>
          <cell r="G1272">
            <v>6</v>
          </cell>
        </row>
        <row r="1273">
          <cell r="C1273" t="str">
            <v>KDXT361</v>
          </cell>
          <cell r="D1273" t="str">
            <v>Somi Romooc 2 cầu 40ft - Biểnsố 50R 00908</v>
          </cell>
          <cell r="E1273" t="str">
            <v>Chassis</v>
          </cell>
          <cell r="F1273">
            <v>267415237.15911412</v>
          </cell>
          <cell r="G1273">
            <v>6</v>
          </cell>
        </row>
        <row r="1274">
          <cell r="C1274" t="str">
            <v>KDXT362</v>
          </cell>
          <cell r="D1274" t="str">
            <v>Somi Romooc 2 cầu 40ft - Biểnsố 50R 00987</v>
          </cell>
          <cell r="E1274" t="str">
            <v>Chassis</v>
          </cell>
          <cell r="F1274">
            <v>267415237.15911412</v>
          </cell>
          <cell r="G1274">
            <v>6</v>
          </cell>
        </row>
        <row r="1275">
          <cell r="C1275" t="str">
            <v>KDXT363</v>
          </cell>
          <cell r="D1275" t="str">
            <v>Somi Romooc 2 cầu 40ft - Biểnsố 50R 00997</v>
          </cell>
          <cell r="E1275" t="str">
            <v>Chassis</v>
          </cell>
          <cell r="F1275">
            <v>267415237.15911412</v>
          </cell>
          <cell r="G1275">
            <v>6</v>
          </cell>
        </row>
        <row r="1276">
          <cell r="C1276" t="str">
            <v>KDXT364</v>
          </cell>
          <cell r="D1276" t="str">
            <v>Somi Romooc 2 cầu 40ft - Biểnsố 50R 00919</v>
          </cell>
          <cell r="E1276" t="str">
            <v>Chassis</v>
          </cell>
          <cell r="F1276">
            <v>267415237.15911412</v>
          </cell>
          <cell r="G1276">
            <v>6</v>
          </cell>
        </row>
        <row r="1277">
          <cell r="C1277" t="str">
            <v>KDXT365</v>
          </cell>
          <cell r="D1277" t="str">
            <v>Somi Romooc 2 cầu 40ft - Biểnsố 50R 00918</v>
          </cell>
          <cell r="E1277" t="str">
            <v>Chassis</v>
          </cell>
          <cell r="F1277">
            <v>267415237.15911412</v>
          </cell>
          <cell r="G1277">
            <v>6</v>
          </cell>
        </row>
        <row r="1278">
          <cell r="C1278" t="str">
            <v>KDXT366</v>
          </cell>
          <cell r="D1278" t="str">
            <v>Somi Romooc 2 cầu 40ft - Biểnsố 50R 01075</v>
          </cell>
          <cell r="E1278" t="str">
            <v>Chassis</v>
          </cell>
          <cell r="F1278">
            <v>267415237.15911412</v>
          </cell>
          <cell r="G1278">
            <v>6</v>
          </cell>
        </row>
        <row r="1279">
          <cell r="C1279" t="str">
            <v>KDXT367</v>
          </cell>
          <cell r="D1279" t="str">
            <v>Somi Romooc 2 cầu 40ft - Biểnsố 50R 01022</v>
          </cell>
          <cell r="E1279" t="str">
            <v>Chassis</v>
          </cell>
          <cell r="F1279">
            <v>267415237.15911412</v>
          </cell>
          <cell r="G1279">
            <v>6</v>
          </cell>
        </row>
        <row r="1280">
          <cell r="C1280" t="str">
            <v>KDXT368</v>
          </cell>
          <cell r="D1280" t="str">
            <v>Somi Romooc 2 cầu 40ft - Biểnsố 50R 00921</v>
          </cell>
          <cell r="E1280" t="str">
            <v>Chassis</v>
          </cell>
          <cell r="F1280">
            <v>267415237.15911412</v>
          </cell>
          <cell r="G1280">
            <v>6</v>
          </cell>
        </row>
        <row r="1281">
          <cell r="C1281" t="str">
            <v>KDXT369</v>
          </cell>
          <cell r="D1281" t="str">
            <v>Somi Romooc 2 cầu 40ft - Biểnsố 50R 00927</v>
          </cell>
          <cell r="E1281" t="str">
            <v>Chassis</v>
          </cell>
          <cell r="F1281">
            <v>267415237.15911412</v>
          </cell>
          <cell r="G1281">
            <v>6</v>
          </cell>
        </row>
        <row r="1282">
          <cell r="C1282" t="str">
            <v>KDXT370</v>
          </cell>
          <cell r="D1282" t="str">
            <v>Somi Romooc 2 cầu 40ft - Biểnsố 50R 01059</v>
          </cell>
          <cell r="E1282" t="str">
            <v>Chassis</v>
          </cell>
          <cell r="F1282">
            <v>267415237.15911412</v>
          </cell>
          <cell r="G1282">
            <v>6</v>
          </cell>
        </row>
        <row r="1283">
          <cell r="C1283" t="str">
            <v>KDXT371</v>
          </cell>
          <cell r="D1283" t="str">
            <v>Somi Romooc 2 cầu 40ft - Biểnsố 50R 00951</v>
          </cell>
          <cell r="E1283" t="str">
            <v>Chassis</v>
          </cell>
          <cell r="F1283">
            <v>267415237.15911412</v>
          </cell>
          <cell r="G1283">
            <v>6</v>
          </cell>
        </row>
        <row r="1284">
          <cell r="C1284" t="str">
            <v>KDXT372</v>
          </cell>
          <cell r="D1284" t="str">
            <v>Somi Romooc 2 cầu 40ft - Biểnsố 50R 01097</v>
          </cell>
          <cell r="E1284" t="str">
            <v>Chassis</v>
          </cell>
          <cell r="F1284">
            <v>267415237.15911412</v>
          </cell>
          <cell r="G1284">
            <v>6</v>
          </cell>
        </row>
        <row r="1285">
          <cell r="C1285" t="str">
            <v>KDXT373</v>
          </cell>
          <cell r="D1285" t="str">
            <v>Somi Romooc 2 cầu 40ft - Biểnsố 50R 00989</v>
          </cell>
          <cell r="E1285" t="str">
            <v>Chassis</v>
          </cell>
          <cell r="F1285">
            <v>267415237.15911412</v>
          </cell>
          <cell r="G1285">
            <v>6</v>
          </cell>
        </row>
        <row r="1286">
          <cell r="C1286" t="str">
            <v>KDXT374</v>
          </cell>
          <cell r="D1286" t="str">
            <v>Somi Romooc 2 cầu 40ft - Biểnsố 50R 00906</v>
          </cell>
          <cell r="E1286" t="str">
            <v>Chassis</v>
          </cell>
          <cell r="F1286">
            <v>267415237.15911412</v>
          </cell>
          <cell r="G1286">
            <v>6</v>
          </cell>
        </row>
        <row r="1287">
          <cell r="C1287" t="str">
            <v>KDXT375</v>
          </cell>
          <cell r="D1287" t="str">
            <v>Somi Romooc 2 cầu 40ft - Biểnsố 50R 00969</v>
          </cell>
          <cell r="E1287" t="str">
            <v>Chassis</v>
          </cell>
          <cell r="F1287">
            <v>267415237.15911412</v>
          </cell>
          <cell r="G1287">
            <v>6</v>
          </cell>
        </row>
        <row r="1288">
          <cell r="C1288" t="str">
            <v>KDXT376</v>
          </cell>
          <cell r="D1288" t="str">
            <v>Somi Romooc 2 cầu 40ft - Biểnsố 50R 01045</v>
          </cell>
          <cell r="E1288" t="str">
            <v>Chassis</v>
          </cell>
          <cell r="F1288">
            <v>267415237.15911412</v>
          </cell>
          <cell r="G1288">
            <v>6</v>
          </cell>
        </row>
        <row r="1289">
          <cell r="C1289" t="str">
            <v>KDXT377</v>
          </cell>
          <cell r="D1289" t="str">
            <v>Somi Romooc 2 cầu 40ft - Biểnsố 50R 00929</v>
          </cell>
          <cell r="E1289" t="str">
            <v>Chassis</v>
          </cell>
          <cell r="F1289">
            <v>267415237.15911412</v>
          </cell>
          <cell r="G1289">
            <v>6</v>
          </cell>
        </row>
        <row r="1290">
          <cell r="C1290" t="str">
            <v>KDXT378</v>
          </cell>
          <cell r="D1290" t="str">
            <v>Somi Romooc 2 cầu 40ft - Biểnsố 50R 00971</v>
          </cell>
          <cell r="E1290" t="str">
            <v>Chassis</v>
          </cell>
          <cell r="F1290">
            <v>267415237.15911412</v>
          </cell>
          <cell r="G1290">
            <v>6</v>
          </cell>
        </row>
        <row r="1291">
          <cell r="C1291" t="str">
            <v>KDXT379</v>
          </cell>
          <cell r="D1291" t="str">
            <v>Somi Romooc 2 cầu 40ft - Biểnsố 50R 01063</v>
          </cell>
          <cell r="E1291" t="str">
            <v>Chassis</v>
          </cell>
          <cell r="F1291">
            <v>267415237.15911412</v>
          </cell>
          <cell r="G1291">
            <v>6</v>
          </cell>
        </row>
        <row r="1292">
          <cell r="C1292" t="str">
            <v>KDXT380</v>
          </cell>
          <cell r="D1292" t="str">
            <v>Somi Romooc 2 cầu 40ft - Biểnsố 50R 00936</v>
          </cell>
          <cell r="E1292" t="str">
            <v>Chassis</v>
          </cell>
          <cell r="F1292">
            <v>267415237.15911412</v>
          </cell>
          <cell r="G1292">
            <v>6</v>
          </cell>
        </row>
        <row r="1293">
          <cell r="C1293" t="str">
            <v>KDXT381</v>
          </cell>
          <cell r="D1293" t="str">
            <v>Somi Romooc 2 cầu 40ft - Biểnsố 50R 00975</v>
          </cell>
          <cell r="E1293" t="str">
            <v>Chassis</v>
          </cell>
          <cell r="F1293">
            <v>267415237.15911412</v>
          </cell>
          <cell r="G1293">
            <v>6</v>
          </cell>
        </row>
        <row r="1294">
          <cell r="C1294" t="str">
            <v>KDXT382</v>
          </cell>
          <cell r="D1294" t="str">
            <v>Somi Romooc 2 cầu 40ft - Biểnsố 50R 01065</v>
          </cell>
          <cell r="E1294" t="str">
            <v>Chassis</v>
          </cell>
          <cell r="F1294">
            <v>267415237.15911412</v>
          </cell>
          <cell r="G1294">
            <v>6</v>
          </cell>
        </row>
        <row r="1295">
          <cell r="C1295" t="str">
            <v>KDXT383</v>
          </cell>
          <cell r="D1295" t="str">
            <v>Somi Romooc 2 cầu 40ft - Biểnsố 50R 00948</v>
          </cell>
          <cell r="E1295" t="str">
            <v>Chassis</v>
          </cell>
          <cell r="F1295">
            <v>267415237.15911412</v>
          </cell>
          <cell r="G1295">
            <v>6</v>
          </cell>
        </row>
        <row r="1296">
          <cell r="C1296" t="str">
            <v>KDXT384</v>
          </cell>
          <cell r="D1296" t="str">
            <v>Somi Romooc 2 cầu 40ft - Biểnsố 50R 01041</v>
          </cell>
          <cell r="E1296" t="str">
            <v>Chassis</v>
          </cell>
          <cell r="F1296">
            <v>267415237.15911412</v>
          </cell>
          <cell r="G1296">
            <v>6</v>
          </cell>
        </row>
        <row r="1297">
          <cell r="C1297" t="str">
            <v>KDXT385</v>
          </cell>
          <cell r="D1297" t="str">
            <v>Somi Romooc 2 cầu 40ft - Biểnsố 50R 01118</v>
          </cell>
          <cell r="E1297" t="str">
            <v>Chassis</v>
          </cell>
          <cell r="F1297">
            <v>267415237.15911412</v>
          </cell>
          <cell r="G1297">
            <v>6</v>
          </cell>
        </row>
        <row r="1298">
          <cell r="C1298" t="str">
            <v>KDXT386</v>
          </cell>
          <cell r="D1298" t="str">
            <v>Somi Romooc 2 cầu 40ft - Biểnsố 50R 00904</v>
          </cell>
          <cell r="E1298" t="str">
            <v>Chassis</v>
          </cell>
          <cell r="F1298">
            <v>267415237.15911412</v>
          </cell>
          <cell r="G1298">
            <v>6</v>
          </cell>
        </row>
        <row r="1299">
          <cell r="C1299" t="str">
            <v>KDXT387</v>
          </cell>
          <cell r="D1299" t="str">
            <v>Somi Romooc 2 cầu 40ft - Biểnsố 50R 01029</v>
          </cell>
          <cell r="E1299" t="str">
            <v>Chassis</v>
          </cell>
          <cell r="F1299">
            <v>267415237.15911412</v>
          </cell>
          <cell r="G1299">
            <v>6</v>
          </cell>
        </row>
        <row r="1300">
          <cell r="C1300" t="str">
            <v>KDXT388</v>
          </cell>
          <cell r="D1300" t="str">
            <v>Somi Romooc 2 cầu 40ft - Biểnsố 50R 01051</v>
          </cell>
          <cell r="E1300" t="str">
            <v>Chassis</v>
          </cell>
          <cell r="F1300">
            <v>267415237.15911412</v>
          </cell>
          <cell r="G1300">
            <v>6</v>
          </cell>
        </row>
        <row r="1301">
          <cell r="C1301" t="str">
            <v>KDXT389</v>
          </cell>
          <cell r="D1301" t="str">
            <v>Somi Romooc 2 cầu 40ft - Biểnsố 50R 01132</v>
          </cell>
          <cell r="E1301" t="str">
            <v>Chassis</v>
          </cell>
          <cell r="F1301">
            <v>267415237.15911412</v>
          </cell>
          <cell r="G1301">
            <v>6</v>
          </cell>
        </row>
        <row r="1302">
          <cell r="C1302" t="str">
            <v>KDXT390</v>
          </cell>
          <cell r="D1302" t="str">
            <v>Somi Romooc 3 cầu 40ft - Biểnsố 50R 01062</v>
          </cell>
          <cell r="E1302" t="str">
            <v>Chassis</v>
          </cell>
          <cell r="F1302">
            <v>520109958.45417422</v>
          </cell>
          <cell r="G1302">
            <v>6</v>
          </cell>
        </row>
        <row r="1303">
          <cell r="C1303" t="str">
            <v>KDXT391</v>
          </cell>
          <cell r="D1303" t="str">
            <v>Somi Romooc 3 cầu 40ft - Biểnsố 50R 01039</v>
          </cell>
          <cell r="E1303" t="str">
            <v>Chassis</v>
          </cell>
          <cell r="F1303">
            <v>520109958.45417422</v>
          </cell>
          <cell r="G1303">
            <v>6</v>
          </cell>
        </row>
        <row r="1304">
          <cell r="C1304" t="str">
            <v>KDXT392</v>
          </cell>
          <cell r="D1304" t="str">
            <v>Xe ô tô Ford Transit 16 chỗ - BS:29LD02756</v>
          </cell>
          <cell r="E1304" t="str">
            <v>Truck (Pick up 16 seats)</v>
          </cell>
          <cell r="F1304">
            <v>786510909</v>
          </cell>
          <cell r="G1304">
            <v>6</v>
          </cell>
        </row>
        <row r="1305">
          <cell r="C1305" t="str">
            <v>KDXT393</v>
          </cell>
          <cell r="D1305" t="str">
            <v>Xe đầu kéo HINO - BS : 29LD-027.26</v>
          </cell>
          <cell r="E1305" t="str">
            <v>Trailer head HINO</v>
          </cell>
          <cell r="F1305">
            <v>1878192727</v>
          </cell>
          <cell r="G1305">
            <v>6</v>
          </cell>
        </row>
        <row r="1306">
          <cell r="C1306" t="str">
            <v>KDXT394</v>
          </cell>
          <cell r="D1306" t="str">
            <v>Xe đầu kéo HINO - BS : 29LD-026.95</v>
          </cell>
          <cell r="E1306" t="str">
            <v>Trailer head HINO</v>
          </cell>
          <cell r="F1306">
            <v>1878192727</v>
          </cell>
          <cell r="G1306">
            <v>6</v>
          </cell>
        </row>
        <row r="1307">
          <cell r="C1307" t="str">
            <v>KDXT395</v>
          </cell>
          <cell r="D1307" t="str">
            <v>Xe đầu kéo HINO - BS : 29LD-027.67</v>
          </cell>
          <cell r="E1307" t="str">
            <v>Trailer head HINO</v>
          </cell>
          <cell r="F1307">
            <v>1579025455</v>
          </cell>
          <cell r="G1307">
            <v>6</v>
          </cell>
        </row>
        <row r="1308">
          <cell r="C1308" t="str">
            <v>KDXT396</v>
          </cell>
          <cell r="D1308" t="str">
            <v>Xe đầu kéo HINO - BS : 29LD-027.34</v>
          </cell>
          <cell r="E1308" t="str">
            <v>Trailer head HINO</v>
          </cell>
          <cell r="F1308">
            <v>1579025455</v>
          </cell>
          <cell r="G1308">
            <v>6</v>
          </cell>
        </row>
        <row r="1309">
          <cell r="C1309" t="str">
            <v>KDXT397</v>
          </cell>
          <cell r="D1309" t="str">
            <v>Xe đầu kéo HINO - BS : 29LD-026.69</v>
          </cell>
          <cell r="E1309" t="str">
            <v>Trailer head HINO</v>
          </cell>
          <cell r="F1309">
            <v>1579025455</v>
          </cell>
          <cell r="G1309">
            <v>6</v>
          </cell>
        </row>
        <row r="1310">
          <cell r="C1310" t="str">
            <v>KDXT398</v>
          </cell>
          <cell r="D1310" t="str">
            <v>Xe đầu kéo HINO - BS : 29LD-026.6 =&gt; KDXT398 : 224,110,909 đ (phiếu nhập sai : 07/TSHN/2015) : hủy T4/2015</v>
          </cell>
          <cell r="E1310" t="str">
            <v>Trailer head HINO (nhập sai, hủy trong T4/2015 : Nguyên giá : 224110909, Khấu hao lũy kế = 3112652x3 =9337956)</v>
          </cell>
          <cell r="F1310">
            <v>224110909</v>
          </cell>
          <cell r="G1310">
            <v>6</v>
          </cell>
        </row>
        <row r="1311">
          <cell r="C1311" t="str">
            <v>KDXT399</v>
          </cell>
          <cell r="D1311" t="str">
            <v>Xe nâng điện TOYOTA</v>
          </cell>
          <cell r="E1311" t="str">
            <v>Electronic forlift truck</v>
          </cell>
          <cell r="F1311">
            <v>638000000</v>
          </cell>
          <cell r="G1311">
            <v>4</v>
          </cell>
        </row>
        <row r="1312">
          <cell r="C1312" t="str">
            <v>KDXT400</v>
          </cell>
          <cell r="D1312" t="str">
            <v>Xe nâng dầu TOYOTA</v>
          </cell>
          <cell r="E1312" t="str">
            <v>Diezel forklift truck</v>
          </cell>
          <cell r="F1312">
            <v>533000000</v>
          </cell>
          <cell r="G1312">
            <v>4</v>
          </cell>
        </row>
        <row r="1313">
          <cell r="C1313" t="str">
            <v>KDXT401</v>
          </cell>
          <cell r="D1313" t="str">
            <v>Xe nâng điện Sumitomo 8FBR15CXII 1,5 tấn</v>
          </cell>
          <cell r="E1313" t="str">
            <v>Electronic forklift truck</v>
          </cell>
          <cell r="F1313">
            <v>432703000</v>
          </cell>
          <cell r="G1313">
            <v>4</v>
          </cell>
        </row>
        <row r="1314">
          <cell r="C1314" t="str">
            <v>KDXT402</v>
          </cell>
          <cell r="D1314" t="str">
            <v>Xe nâng điện Sumitomo 8FBR15CXII 1,5 tấn</v>
          </cell>
          <cell r="E1314" t="str">
            <v>Electronic forklift truck</v>
          </cell>
          <cell r="F1314">
            <v>432703000</v>
          </cell>
          <cell r="G1314">
            <v>4</v>
          </cell>
        </row>
        <row r="1315">
          <cell r="C1315" t="str">
            <v>KDXT403</v>
          </cell>
          <cell r="D1315" t="str">
            <v>Xe nâng điện Sumitomo 8FBR15CXII 1,5 tấn</v>
          </cell>
          <cell r="E1315" t="str">
            <v>Electronic forklift truck</v>
          </cell>
          <cell r="F1315">
            <v>432703000</v>
          </cell>
          <cell r="G1315">
            <v>4</v>
          </cell>
        </row>
        <row r="1316">
          <cell r="C1316" t="str">
            <v>KDXT404</v>
          </cell>
          <cell r="D1316" t="str">
            <v>Xe nâng điện Sumitomo 8FBR15CXII 1,5 tấn</v>
          </cell>
          <cell r="E1316" t="str">
            <v>Electronic forklift truck</v>
          </cell>
          <cell r="F1316">
            <v>432703000</v>
          </cell>
          <cell r="G1316">
            <v>4</v>
          </cell>
        </row>
        <row r="1317">
          <cell r="C1317" t="str">
            <v>KDXT405</v>
          </cell>
          <cell r="D1317" t="str">
            <v>Xe nâng điện Sumitomo 8FBR15CXII 1,5 tấn</v>
          </cell>
          <cell r="E1317" t="str">
            <v>Electronic forklift truck</v>
          </cell>
          <cell r="F1317">
            <v>432703000</v>
          </cell>
          <cell r="G1317">
            <v>4</v>
          </cell>
        </row>
        <row r="1318">
          <cell r="C1318" t="str">
            <v>KDXT406</v>
          </cell>
          <cell r="D1318" t="str">
            <v>Xe nâng điện Sumitomo 8FBR15CXII 1,5 tấn</v>
          </cell>
          <cell r="E1318" t="str">
            <v>Electronic forklift truck</v>
          </cell>
          <cell r="F1318">
            <v>432703000</v>
          </cell>
          <cell r="G1318">
            <v>4</v>
          </cell>
        </row>
        <row r="1319">
          <cell r="C1319" t="str">
            <v>KDXT407</v>
          </cell>
          <cell r="D1319" t="str">
            <v>Xe nâng điện Sumitomo 8FBR15CXII 1,5 tấn</v>
          </cell>
          <cell r="E1319" t="str">
            <v>Electronic forklift truck</v>
          </cell>
          <cell r="F1319">
            <v>432703000</v>
          </cell>
          <cell r="G1319">
            <v>4</v>
          </cell>
        </row>
        <row r="1320">
          <cell r="C1320" t="str">
            <v>KDXT408</v>
          </cell>
          <cell r="D1320" t="str">
            <v>Xe nâng điện Sumitomo 8FB20PXII 2 tấn</v>
          </cell>
          <cell r="E1320" t="str">
            <v>Electronic forklift truck</v>
          </cell>
          <cell r="F1320">
            <v>531520000</v>
          </cell>
          <cell r="G1320">
            <v>4</v>
          </cell>
        </row>
        <row r="1321">
          <cell r="C1321" t="str">
            <v>KDXT409</v>
          </cell>
          <cell r="D1321" t="str">
            <v>Xe nâng điện Sumitomo 8FB20PXII 2 tấn</v>
          </cell>
          <cell r="E1321" t="str">
            <v>Electronic forklift truck</v>
          </cell>
          <cell r="F1321">
            <v>531520000</v>
          </cell>
          <cell r="G1321">
            <v>4</v>
          </cell>
        </row>
        <row r="1322">
          <cell r="C1322" t="str">
            <v>KDXT410</v>
          </cell>
          <cell r="D1322" t="str">
            <v>Xe nâng điện Sumitomo 8FB20PXII 2 tấn</v>
          </cell>
          <cell r="E1322" t="str">
            <v>Electronic forklift truck</v>
          </cell>
          <cell r="F1322">
            <v>531520000</v>
          </cell>
          <cell r="G1322">
            <v>4</v>
          </cell>
        </row>
        <row r="1323">
          <cell r="C1323" t="str">
            <v>KDXT411</v>
          </cell>
          <cell r="D1323" t="str">
            <v>Xe nâng điện Sumitomo 8FB20PXII 2 tấn</v>
          </cell>
          <cell r="E1323" t="str">
            <v>Electronic forklift truck</v>
          </cell>
          <cell r="F1323">
            <v>531520000</v>
          </cell>
          <cell r="G1323">
            <v>4</v>
          </cell>
        </row>
        <row r="1324">
          <cell r="C1324" t="str">
            <v>KDXT412</v>
          </cell>
          <cell r="D1324" t="str">
            <v>Xe nâng xăng Hyster H3.0TX 3 tấn</v>
          </cell>
          <cell r="E1324" t="str">
            <v>Fuel forklift truck</v>
          </cell>
          <cell r="F1324">
            <v>491600000</v>
          </cell>
          <cell r="G1324">
            <v>4</v>
          </cell>
        </row>
        <row r="1325">
          <cell r="C1325" t="str">
            <v>KDXT413</v>
          </cell>
          <cell r="D1325" t="str">
            <v>Xe đầu kéo HINO - BS : 50LD-039.27</v>
          </cell>
          <cell r="E1325" t="str">
            <v>Trailer head HINO</v>
          </cell>
          <cell r="F1325">
            <v>1733130000</v>
          </cell>
          <cell r="G1325">
            <v>6</v>
          </cell>
        </row>
        <row r="1326">
          <cell r="C1326" t="str">
            <v>KDXT414</v>
          </cell>
          <cell r="D1326" t="str">
            <v>Xe đầu kéo HINO - BS : 50LD-048.07</v>
          </cell>
          <cell r="E1326" t="str">
            <v>Trailer head HINO</v>
          </cell>
          <cell r="F1326">
            <v>1733130000</v>
          </cell>
          <cell r="G1326">
            <v>6</v>
          </cell>
        </row>
        <row r="1327">
          <cell r="C1327" t="str">
            <v>KDXT415</v>
          </cell>
          <cell r="D1327" t="str">
            <v>Xe đầu kéo HINO - BS : 50LD-049.60</v>
          </cell>
          <cell r="E1327" t="str">
            <v>Trailer head HINO</v>
          </cell>
          <cell r="F1327">
            <v>1733130000</v>
          </cell>
          <cell r="G1327">
            <v>6</v>
          </cell>
        </row>
        <row r="1328">
          <cell r="C1328" t="str">
            <v>KDXT416</v>
          </cell>
          <cell r="D1328" t="str">
            <v>Xe nâng lấy hàng SANYO TCM RT15-8+ Bình điện Shin-Kobe</v>
          </cell>
          <cell r="E1328" t="str">
            <v>Three way stacking Forklift</v>
          </cell>
          <cell r="F1328">
            <v>1637413600</v>
          </cell>
          <cell r="G1328">
            <v>4</v>
          </cell>
        </row>
        <row r="1329">
          <cell r="C1329" t="str">
            <v>KDXT416</v>
          </cell>
          <cell r="D1329" t="str">
            <v>Xe nâng lấy hàng SANYO TCM RT15-8+ Bình điện Shin-Kobe =&gt; chi phí lưu kho, kiểm định</v>
          </cell>
          <cell r="E1329" t="str">
            <v>Three way stacking Forklift (storage + testing fee)</v>
          </cell>
          <cell r="F1329">
            <v>3076446</v>
          </cell>
          <cell r="G1329">
            <v>4</v>
          </cell>
        </row>
        <row r="1330">
          <cell r="C1330" t="str">
            <v>KDXT417</v>
          </cell>
          <cell r="D1330" t="str">
            <v>Xe nâng lấy hàng SANYO TCM RT15-8+ Bình điện Shin-Kobe</v>
          </cell>
          <cell r="E1330" t="str">
            <v>Three way stacking Forklift</v>
          </cell>
          <cell r="F1330">
            <v>1637413600</v>
          </cell>
          <cell r="G1330">
            <v>4</v>
          </cell>
        </row>
        <row r="1331">
          <cell r="C1331" t="str">
            <v>KDXT417</v>
          </cell>
          <cell r="D1331" t="str">
            <v>Xe nâng lấy hàng SANYO TCM RT15-8+ Bình điện Shin-Kobe =&gt; chi phí lưu kho, kiểm định</v>
          </cell>
          <cell r="E1331" t="str">
            <v>Three way stacking Forklift (storage + testing fee)</v>
          </cell>
          <cell r="F1331">
            <v>3076445</v>
          </cell>
          <cell r="G1331">
            <v>4</v>
          </cell>
        </row>
        <row r="1332">
          <cell r="C1332" t="str">
            <v>KDXT418</v>
          </cell>
          <cell r="D1332" t="str">
            <v>Xe nâng điện Nichiyu RFTLA12-B75C-850MZ</v>
          </cell>
          <cell r="E1332" t="str">
            <v>Electric lift truck</v>
          </cell>
          <cell r="F1332">
            <v>1522601185</v>
          </cell>
          <cell r="G1332">
            <v>4</v>
          </cell>
        </row>
        <row r="1333">
          <cell r="C1333" t="str">
            <v>KDXT419</v>
          </cell>
          <cell r="D1333" t="str">
            <v>Xe nâng điện Nichiyu RFTLA12-B75C-850MZ</v>
          </cell>
          <cell r="E1333" t="str">
            <v>Electric lift truck</v>
          </cell>
          <cell r="F1333">
            <v>1522601185</v>
          </cell>
          <cell r="G1333">
            <v>4</v>
          </cell>
        </row>
        <row r="1334">
          <cell r="C1334" t="str">
            <v>KDXT420</v>
          </cell>
          <cell r="D1334" t="str">
            <v>Xe nâng điện Nichiyu RFTLA12-B75C-850MZ</v>
          </cell>
          <cell r="E1334" t="str">
            <v>Electric lift truck</v>
          </cell>
          <cell r="F1334">
            <v>1522601185</v>
          </cell>
          <cell r="G1334">
            <v>4</v>
          </cell>
        </row>
        <row r="1335">
          <cell r="C1335" t="str">
            <v>KDXT421</v>
          </cell>
          <cell r="D1335" t="str">
            <v>Xe nâng điện Nichiyu RFTLA12-B75C-850MZ</v>
          </cell>
          <cell r="E1335" t="str">
            <v>Electric lift truck</v>
          </cell>
          <cell r="F1335">
            <v>1522601184</v>
          </cell>
          <cell r="G1335">
            <v>4</v>
          </cell>
        </row>
        <row r="1336">
          <cell r="C1336" t="str">
            <v>KDXT422</v>
          </cell>
          <cell r="D1336" t="str">
            <v>Xe tải 2 tấn Isuzu NMR85H, BS : 50LD 04981</v>
          </cell>
          <cell r="E1336" t="str">
            <v>2 tons truck</v>
          </cell>
          <cell r="F1336">
            <v>585068183</v>
          </cell>
          <cell r="G1336">
            <v>6</v>
          </cell>
        </row>
        <row r="1337">
          <cell r="C1337" t="str">
            <v>KDXT423</v>
          </cell>
          <cell r="D1337" t="str">
            <v>Xe tải 2 tấn Isuzu NMR85H, BS : 50LD 05008</v>
          </cell>
          <cell r="E1337" t="str">
            <v>2 tons truck</v>
          </cell>
          <cell r="F1337">
            <v>585068183</v>
          </cell>
          <cell r="G1337">
            <v>6</v>
          </cell>
        </row>
        <row r="1338">
          <cell r="C1338" t="str">
            <v>KDXT424</v>
          </cell>
          <cell r="D1338" t="str">
            <v>Xe tải 2 tấn Isuzu NMR85H, BS : 50LD 05099</v>
          </cell>
          <cell r="E1338" t="str">
            <v>2 tons truck</v>
          </cell>
          <cell r="F1338">
            <v>585068182</v>
          </cell>
          <cell r="G1338">
            <v>6</v>
          </cell>
        </row>
        <row r="1339">
          <cell r="C1339" t="str">
            <v>KDXT425</v>
          </cell>
          <cell r="D1339" t="str">
            <v>Xe nâng hàng TOYOTA, số khung 6FBRE16-37150</v>
          </cell>
          <cell r="E1339" t="str">
            <v>Forklift</v>
          </cell>
          <cell r="F1339">
            <v>728000000</v>
          </cell>
          <cell r="G1339">
            <v>4</v>
          </cell>
        </row>
        <row r="1340">
          <cell r="C1340" t="str">
            <v>KDXT426</v>
          </cell>
          <cell r="D1340" t="str">
            <v>Xe nâng hàng TOYOTA, số khung 7FB25-55237</v>
          </cell>
          <cell r="E1340" t="str">
            <v>Forklift</v>
          </cell>
          <cell r="F1340">
            <v>588000000</v>
          </cell>
          <cell r="G1340">
            <v>4</v>
          </cell>
        </row>
        <row r="1341">
          <cell r="C1341" t="str">
            <v>KDXT427</v>
          </cell>
          <cell r="D1341" t="str">
            <v>Xe nâng hàng Nichiyu, Model RFTLA12-B75C-850MZ</v>
          </cell>
          <cell r="E1341" t="str">
            <v>Forklift</v>
          </cell>
          <cell r="F1341">
            <v>1647556952</v>
          </cell>
          <cell r="G1341">
            <v>4</v>
          </cell>
        </row>
        <row r="1342">
          <cell r="C1342" t="str">
            <v>KDXT427</v>
          </cell>
          <cell r="D1342" t="str">
            <v>Xe nâng hàng Nichiyu, Model RFTLA12-B75C-850MZ (Giảm nguyên giá : số Thuế GTGT được khấu trừ)</v>
          </cell>
          <cell r="E1342" t="str">
            <v>Forklift</v>
          </cell>
          <cell r="F1342">
            <v>-150276000</v>
          </cell>
          <cell r="G1342">
            <v>4</v>
          </cell>
        </row>
        <row r="1343">
          <cell r="C1343" t="str">
            <v>KDXT428</v>
          </cell>
          <cell r="D1343" t="str">
            <v>Xe nâng hàng Nichiyu, Model RFTLA12-B75C-850MZ</v>
          </cell>
          <cell r="E1343" t="str">
            <v>Forklift</v>
          </cell>
          <cell r="F1343">
            <v>1647556952</v>
          </cell>
          <cell r="G1343">
            <v>4</v>
          </cell>
        </row>
        <row r="1344">
          <cell r="C1344" t="str">
            <v>KDXT428</v>
          </cell>
          <cell r="D1344" t="str">
            <v>Xe nâng hàng Nichiyu, Model RFTLA12-B75C-850MZ (Giảm nguyên giá : số Thuế GTGT được khấu trừ)</v>
          </cell>
          <cell r="E1344" t="str">
            <v>Forklift</v>
          </cell>
          <cell r="F1344">
            <v>-150276000</v>
          </cell>
          <cell r="G1344">
            <v>4</v>
          </cell>
        </row>
        <row r="1345">
          <cell r="C1345" t="str">
            <v>KDXT429</v>
          </cell>
          <cell r="D1345" t="str">
            <v>Xe ô tô tải thùng mui bạt 15 tấn hiệu ISUZU FVM34W BS:50LD-057.65</v>
          </cell>
          <cell r="E1345" t="str">
            <v>Truck</v>
          </cell>
          <cell r="F1345">
            <v>1613562727</v>
          </cell>
          <cell r="G1345">
            <v>6</v>
          </cell>
        </row>
        <row r="1346">
          <cell r="C1346" t="str">
            <v>KDXT429</v>
          </cell>
          <cell r="D1346" t="str">
            <v>Xe ô tô tải thùng mui bạt 15 tấn hiệu ISUZU FVM34W BS:50LD-057.65
=&gt; Tăng nguyên giá TSCĐ : phí đăng kiểm + sửa chữa thùng xe</v>
          </cell>
          <cell r="E1346" t="str">
            <v>Truck</v>
          </cell>
          <cell r="F1346">
            <v>4459091</v>
          </cell>
          <cell r="G1346">
            <v>6</v>
          </cell>
        </row>
        <row r="1347">
          <cell r="C1347" t="str">
            <v>KDXT430</v>
          </cell>
          <cell r="D1347" t="str">
            <v>Xe ô tô tải thùng mui bạt 15 tấn hiệu ISUZU FVM34W BS:50LD-057.70</v>
          </cell>
          <cell r="E1347" t="str">
            <v>Truck</v>
          </cell>
          <cell r="F1347">
            <v>1613562727</v>
          </cell>
          <cell r="G1347">
            <v>6</v>
          </cell>
        </row>
        <row r="1348">
          <cell r="C1348" t="str">
            <v>KDXT430</v>
          </cell>
          <cell r="D1348" t="str">
            <v>Xe ô tô tải thùng mui bạt 15 tấn hiệu ISUZU FVM34W BS:50LD-057.70
=&gt; Tăng nguyên giá TSCĐ : phí đăng kiểm + sửa chữa thùng xe</v>
          </cell>
          <cell r="E1348" t="str">
            <v>Truck</v>
          </cell>
          <cell r="F1348">
            <v>4459091</v>
          </cell>
          <cell r="G1348">
            <v>6</v>
          </cell>
        </row>
        <row r="1349">
          <cell r="C1349" t="str">
            <v>KDXT431</v>
          </cell>
          <cell r="D1349" t="str">
            <v>Xe đầu kéo Isuzu EXZ51K (6X4) BS:50LD-053.06</v>
          </cell>
          <cell r="E1349" t="str">
            <v>Trailer head</v>
          </cell>
          <cell r="F1349">
            <v>1918034178</v>
          </cell>
          <cell r="G1349">
            <v>6</v>
          </cell>
        </row>
        <row r="1350">
          <cell r="C1350" t="str">
            <v>KDXT431</v>
          </cell>
          <cell r="D1350" t="str">
            <v>Xe đầu kéo Isuzu EXZ51K (6X4) BS:50LD-053.06
=&gt; Tăng nguyên giá TSCĐ : phí đăng kiểm + sửa chữa thùng xe</v>
          </cell>
          <cell r="E1350" t="str">
            <v>Trailer head</v>
          </cell>
          <cell r="F1350">
            <v>4195455</v>
          </cell>
          <cell r="G1350">
            <v>6</v>
          </cell>
        </row>
        <row r="1351">
          <cell r="C1351" t="str">
            <v>KDXT432</v>
          </cell>
          <cell r="D1351" t="str">
            <v>Xe đầu kéo Isuzu EXZ51K (6X4) BS:50LD-056.89</v>
          </cell>
          <cell r="E1351" t="str">
            <v>Trailer head</v>
          </cell>
          <cell r="F1351">
            <v>1918034178</v>
          </cell>
          <cell r="G1351">
            <v>6</v>
          </cell>
        </row>
        <row r="1352">
          <cell r="C1352" t="str">
            <v>KDXT432</v>
          </cell>
          <cell r="D1352" t="str">
            <v>Xe đầu kéo Isuzu EXZ51K (6X4) BS:50LD-056.89
=&gt; Tăng nguyên giá TSCĐ : phí đăng kiểm + sửa chữa thùng xe</v>
          </cell>
          <cell r="E1352" t="str">
            <v>Trailer head</v>
          </cell>
          <cell r="F1352">
            <v>4195455</v>
          </cell>
          <cell r="G1352">
            <v>6</v>
          </cell>
        </row>
        <row r="1353">
          <cell r="C1353" t="str">
            <v>KDXT433</v>
          </cell>
          <cell r="D1353" t="str">
            <v>Xe đầu kéo Isuzu EXZ51K (6X4) BS:50LD-057.07</v>
          </cell>
          <cell r="E1353" t="str">
            <v>Trailer head</v>
          </cell>
          <cell r="F1353">
            <v>1918034178</v>
          </cell>
          <cell r="G1353">
            <v>6</v>
          </cell>
        </row>
        <row r="1354">
          <cell r="C1354" t="str">
            <v>KDXT433</v>
          </cell>
          <cell r="D1354" t="str">
            <v>Xe đầu kéo Isuzu EXZ51K (6X4) BS:50LD-057.07
=&gt; Tăng nguyên giá TSCĐ : phí đăng kiểm + sửa chữa thùng xe</v>
          </cell>
          <cell r="E1354" t="str">
            <v>Trailer head</v>
          </cell>
          <cell r="F1354">
            <v>4195455</v>
          </cell>
          <cell r="G1354">
            <v>6</v>
          </cell>
        </row>
        <row r="1355">
          <cell r="C1355" t="str">
            <v>KDXT434</v>
          </cell>
          <cell r="D1355" t="str">
            <v>Xe đầu kéo Isuzu EXZ51K (6X4) BS:50LD-053.18</v>
          </cell>
          <cell r="E1355" t="str">
            <v>Trailer head</v>
          </cell>
          <cell r="F1355">
            <v>1918034178</v>
          </cell>
          <cell r="G1355">
            <v>6</v>
          </cell>
        </row>
        <row r="1356">
          <cell r="C1356" t="str">
            <v>KDXT434</v>
          </cell>
          <cell r="D1356" t="str">
            <v>Xe đầu kéo Isuzu EXZ51K (6X4) BS:50LD-053.18
=&gt; Tăng nguyên giá TSCĐ : phí đăng kiểm + sửa chữa thùng xe</v>
          </cell>
          <cell r="E1356" t="str">
            <v>Trailer head</v>
          </cell>
          <cell r="F1356">
            <v>4195455</v>
          </cell>
          <cell r="G1356">
            <v>6</v>
          </cell>
        </row>
        <row r="1357">
          <cell r="C1357" t="str">
            <v>KDXT435</v>
          </cell>
          <cell r="D1357" t="str">
            <v>Xe đầu kéo Isuzu EXZ51K (6X4) BS:50LD-055.69</v>
          </cell>
          <cell r="E1357" t="str">
            <v>Trailer head</v>
          </cell>
          <cell r="F1357">
            <v>1918034178</v>
          </cell>
          <cell r="G1357">
            <v>6</v>
          </cell>
        </row>
        <row r="1358">
          <cell r="C1358" t="str">
            <v>KDXT435</v>
          </cell>
          <cell r="D1358" t="str">
            <v>Xe đầu kéo Isuzu EXZ51K (6X4) BS:50LD-055.69
=&gt; Tăng nguyên giá TSCĐ : phí đăng kiểm + sửa chữa thùng xe</v>
          </cell>
          <cell r="E1358" t="str">
            <v>Trailer head</v>
          </cell>
          <cell r="F1358">
            <v>4195453</v>
          </cell>
          <cell r="G1358">
            <v>6</v>
          </cell>
        </row>
        <row r="1359">
          <cell r="C1359" t="str">
            <v>KDXT436</v>
          </cell>
          <cell r="D1359" t="str">
            <v>Xe nâng dầu KOMATSU FB20A-12</v>
          </cell>
          <cell r="E1359" t="str">
            <v>Forklift</v>
          </cell>
          <cell r="F1359">
            <v>590000000</v>
          </cell>
          <cell r="G1359">
            <v>4</v>
          </cell>
        </row>
        <row r="1360">
          <cell r="C1360" t="str">
            <v>KDXT437</v>
          </cell>
          <cell r="D1360" t="str">
            <v>Xe nâng điện TCM FRSB14-8</v>
          </cell>
          <cell r="E1360" t="str">
            <v>Forklift</v>
          </cell>
          <cell r="F1360">
            <v>774314955</v>
          </cell>
          <cell r="G1360">
            <v>4</v>
          </cell>
        </row>
        <row r="1361">
          <cell r="C1361" t="str">
            <v>KDXT438</v>
          </cell>
          <cell r="D1361" t="str">
            <v>Xe nâng HYSTER W80Z</v>
          </cell>
          <cell r="E1361" t="str">
            <v>Forklift</v>
          </cell>
          <cell r="F1361">
            <v>306000000</v>
          </cell>
          <cell r="G1361">
            <v>4</v>
          </cell>
        </row>
        <row r="1362">
          <cell r="C1362" t="str">
            <v>KDXT439</v>
          </cell>
          <cell r="D1362" t="str">
            <v>Somi Romooc 3 cầu - BS : 50R 01328</v>
          </cell>
          <cell r="E1362" t="str">
            <v>Chassis</v>
          </cell>
          <cell r="F1362">
            <v>260909091</v>
          </cell>
          <cell r="G1362">
            <v>6</v>
          </cell>
        </row>
        <row r="1363">
          <cell r="C1363" t="str">
            <v>KDXT439</v>
          </cell>
          <cell r="D1363" t="str">
            <v>Somi Romooc 3 cầu - BS : 50R 01328
=&gt; Tăng nguyên giá TSCĐ : thuế trước bạ+ đăng ký biển số</v>
          </cell>
          <cell r="E1363" t="str">
            <v>Chassis</v>
          </cell>
          <cell r="F1363">
            <v>5840000</v>
          </cell>
          <cell r="G1363">
            <v>6</v>
          </cell>
        </row>
        <row r="1364">
          <cell r="C1364" t="str">
            <v>KDXT440</v>
          </cell>
          <cell r="D1364" t="str">
            <v>Somi Romooc 3 cầu - BS : 50R 01604</v>
          </cell>
          <cell r="E1364" t="str">
            <v>Chassis</v>
          </cell>
          <cell r="F1364">
            <v>260909091</v>
          </cell>
          <cell r="G1364">
            <v>6</v>
          </cell>
        </row>
        <row r="1365">
          <cell r="C1365" t="str">
            <v>KDXT440</v>
          </cell>
          <cell r="D1365" t="str">
            <v>Somi Romooc 3 cầu - BS : 50R 01604
=&gt; Tăng nguyên giá TSCĐ : thuế trước bạ+ đăng ký biển số</v>
          </cell>
          <cell r="E1365" t="str">
            <v>Chassis</v>
          </cell>
          <cell r="F1365">
            <v>5840000</v>
          </cell>
          <cell r="G1365">
            <v>6</v>
          </cell>
        </row>
        <row r="1366">
          <cell r="C1366" t="str">
            <v>KDXT441</v>
          </cell>
          <cell r="D1366" t="str">
            <v>Somi Romooc 3 cầu - BS : 50R 01676</v>
          </cell>
          <cell r="E1366" t="str">
            <v>Chassis</v>
          </cell>
          <cell r="F1366">
            <v>260909091</v>
          </cell>
          <cell r="G1366">
            <v>6</v>
          </cell>
        </row>
        <row r="1367">
          <cell r="C1367" t="str">
            <v>KDXT441</v>
          </cell>
          <cell r="D1367" t="str">
            <v>Somi Romooc 3 cầu - BS : 50R 01676
=&gt; Tăng nguyên giá TSCĐ : thuế trước bạ+ đăng ký biển số</v>
          </cell>
          <cell r="E1367" t="str">
            <v>Chassis</v>
          </cell>
          <cell r="F1367">
            <v>5840000</v>
          </cell>
          <cell r="G1367">
            <v>6</v>
          </cell>
        </row>
        <row r="1368">
          <cell r="C1368" t="str">
            <v>KDXT442</v>
          </cell>
          <cell r="D1368" t="str">
            <v>Somi Romooc 3 cầu - BS : 50R 01007</v>
          </cell>
          <cell r="E1368" t="str">
            <v>Chassis</v>
          </cell>
          <cell r="F1368">
            <v>260909091</v>
          </cell>
          <cell r="G1368">
            <v>6</v>
          </cell>
        </row>
        <row r="1369">
          <cell r="C1369" t="str">
            <v>KDXT442</v>
          </cell>
          <cell r="D1369" t="str">
            <v>Somi Romooc 3 cầu - BS : 50R 01007
=&gt; Tăng nguyên giá TSCĐ : thuế trước bạ+ đăng ký biển số</v>
          </cell>
          <cell r="E1369" t="str">
            <v>Chassis</v>
          </cell>
          <cell r="F1369">
            <v>5840000</v>
          </cell>
          <cell r="G1369">
            <v>6</v>
          </cell>
        </row>
        <row r="1370">
          <cell r="C1370" t="str">
            <v>KDXT443</v>
          </cell>
          <cell r="D1370" t="str">
            <v>Somi Romooc 3 cầu - BS : 50R 01323</v>
          </cell>
          <cell r="E1370" t="str">
            <v>Chassis</v>
          </cell>
          <cell r="F1370">
            <v>260909091</v>
          </cell>
          <cell r="G1370">
            <v>6</v>
          </cell>
        </row>
        <row r="1371">
          <cell r="C1371" t="str">
            <v>KDXT443</v>
          </cell>
          <cell r="D1371" t="str">
            <v>Somi Romooc 3 cầu - BS : 50R 01323
=&gt; Tăng nguyên giá TSCĐ : thuế trước bạ+ đăng ký biển số</v>
          </cell>
          <cell r="E1371" t="str">
            <v>Chassis</v>
          </cell>
          <cell r="F1371">
            <v>5840000</v>
          </cell>
          <cell r="G1371">
            <v>6</v>
          </cell>
        </row>
        <row r="1372">
          <cell r="C1372" t="str">
            <v>KDXT444</v>
          </cell>
          <cell r="D1372" t="str">
            <v>Xe đầu kéo Hino BS:29LD 03415</v>
          </cell>
          <cell r="E1372" t="str">
            <v>Trailer Head</v>
          </cell>
          <cell r="F1372">
            <v>1500981818</v>
          </cell>
          <cell r="G1372">
            <v>6</v>
          </cell>
        </row>
        <row r="1373">
          <cell r="C1373" t="str">
            <v>KDXT445</v>
          </cell>
          <cell r="D1373" t="str">
            <v>Xe đầu kéo Hino BS:29LD 03442</v>
          </cell>
          <cell r="E1373" t="str">
            <v>Trailer Head</v>
          </cell>
          <cell r="F1373">
            <v>1500981818</v>
          </cell>
          <cell r="G1373">
            <v>6</v>
          </cell>
        </row>
        <row r="1374">
          <cell r="C1374" t="str">
            <v>KDXT446</v>
          </cell>
          <cell r="D1374" t="str">
            <v>Xe đầu kéo Hino BS:29LD 03444</v>
          </cell>
          <cell r="E1374" t="str">
            <v>Trailer Head</v>
          </cell>
          <cell r="F1374">
            <v>1500981818</v>
          </cell>
          <cell r="G1374">
            <v>6</v>
          </cell>
        </row>
        <row r="1375">
          <cell r="C1375" t="str">
            <v>KDXT447</v>
          </cell>
          <cell r="D1375" t="str">
            <v>Xe đầu kéo Hino BS:29LD 03394</v>
          </cell>
          <cell r="E1375" t="str">
            <v>Trailer Head</v>
          </cell>
          <cell r="F1375">
            <v>1500981818</v>
          </cell>
          <cell r="G1375">
            <v>6</v>
          </cell>
        </row>
        <row r="1376">
          <cell r="C1376" t="str">
            <v>KDXT448</v>
          </cell>
          <cell r="D1376" t="str">
            <v>Xe đầu kéo Hino BS:29LD 03319</v>
          </cell>
          <cell r="E1376" t="str">
            <v>Trailer Head</v>
          </cell>
          <cell r="F1376">
            <v>1500981818</v>
          </cell>
          <cell r="G1376">
            <v>6</v>
          </cell>
        </row>
        <row r="1377">
          <cell r="D1377" t="str">
            <v>B.TAØI SAÛN COÁ ÑÒNH VOÂHÌNH</v>
          </cell>
          <cell r="E1377" t="e">
            <v>#N/A</v>
          </cell>
          <cell r="F1377">
            <v>61542147042</v>
          </cell>
        </row>
        <row r="1378">
          <cell r="C1378" t="str">
            <v>QLVH01</v>
          </cell>
          <cell r="D1378" t="str">
            <v>Phaàn meàm Window(Window NT, Norton AntiVirus)</v>
          </cell>
          <cell r="E1378" t="e">
            <v>#N/A</v>
          </cell>
          <cell r="G1378">
            <v>3</v>
          </cell>
        </row>
        <row r="1379">
          <cell r="C1379" t="str">
            <v>QLVH02</v>
          </cell>
          <cell r="D1379" t="str">
            <v>Phaàn meàm Window (Window NT, Norton Anti Virus)</v>
          </cell>
          <cell r="E1379" t="e">
            <v>#N/A</v>
          </cell>
          <cell r="F1379">
            <v>0</v>
          </cell>
          <cell r="G1379">
            <v>3</v>
          </cell>
        </row>
        <row r="1380">
          <cell r="C1380" t="str">
            <v>QLVH03</v>
          </cell>
          <cell r="D1380" t="str">
            <v>Phaàn meàm Window 2003- Maùy chuû Compaq ML370</v>
          </cell>
          <cell r="E1380" t="str">
            <v>Window standard 2003 solfware of Compaq ML370</v>
          </cell>
          <cell r="F1380">
            <v>44242600</v>
          </cell>
          <cell r="G1380">
            <v>3</v>
          </cell>
        </row>
        <row r="1381">
          <cell r="C1381" t="str">
            <v>QLVH04</v>
          </cell>
          <cell r="D1381" t="str">
            <v>Phaàn meàm Window 2003- Maùy chuû HP CPQ ML 350</v>
          </cell>
          <cell r="E1381" t="e">
            <v>#N/A</v>
          </cell>
          <cell r="F1381">
            <v>11397100</v>
          </cell>
          <cell r="G1381">
            <v>3</v>
          </cell>
        </row>
        <row r="1382">
          <cell r="C1382" t="str">
            <v>QLVH05</v>
          </cell>
          <cell r="D1382" t="str">
            <v>Phaàn meàm khai baùo haûi quan ECUS-X</v>
          </cell>
          <cell r="E1382" t="e">
            <v>#N/A</v>
          </cell>
          <cell r="F1382">
            <v>23767536</v>
          </cell>
          <cell r="G1382">
            <v>2</v>
          </cell>
        </row>
        <row r="1383">
          <cell r="C1383" t="str">
            <v>QLVH06</v>
          </cell>
          <cell r="D1383" t="str">
            <v>Bản quyền phần mềm Microsoft, Lac việt…</v>
          </cell>
          <cell r="E1383" t="str">
            <v>(Microsoft software licents)</v>
          </cell>
          <cell r="F1383">
            <v>1133657800</v>
          </cell>
          <cell r="G1383">
            <v>3</v>
          </cell>
        </row>
        <row r="1384">
          <cell r="C1384" t="str">
            <v>QLVH07</v>
          </cell>
          <cell r="D1384" t="str">
            <v>Phaàn meàm khai baùo haûi quan ECUS-X 1.5</v>
          </cell>
          <cell r="E1384" t="str">
            <v>(Customs declaration softwave)</v>
          </cell>
          <cell r="F1384">
            <v>40652440</v>
          </cell>
          <cell r="G1384">
            <v>3</v>
          </cell>
        </row>
        <row r="1385">
          <cell r="C1385" t="str">
            <v>QLVH08</v>
          </cell>
          <cell r="D1385" t="str">
            <v>Phaàn meàm khai baùo haûi quan ECUS-KD 1.2</v>
          </cell>
          <cell r="E1385" t="e">
            <v>#N/A</v>
          </cell>
          <cell r="F1385">
            <v>13154714</v>
          </cell>
          <cell r="G1385">
            <v>3</v>
          </cell>
        </row>
        <row r="1386">
          <cell r="C1386" t="str">
            <v>QLVH09</v>
          </cell>
          <cell r="D1386" t="str">
            <v>Phaàn meàm khai baùo haûi quan ECUS-KD 1.5</v>
          </cell>
          <cell r="E1386" t="e">
            <v>#N/A</v>
          </cell>
          <cell r="F1386">
            <v>24120000</v>
          </cell>
          <cell r="G1386">
            <v>3</v>
          </cell>
        </row>
        <row r="1387">
          <cell r="C1387" t="str">
            <v>QLVH10</v>
          </cell>
          <cell r="D1387" t="str">
            <v>Phaàn meàm keá toùan VIC EACCOUNT</v>
          </cell>
          <cell r="E1387" t="e">
            <v>#N/A</v>
          </cell>
          <cell r="F1387">
            <v>20400000</v>
          </cell>
          <cell r="G1387">
            <v>3</v>
          </cell>
        </row>
        <row r="1388">
          <cell r="C1388" t="str">
            <v>QLVH11</v>
          </cell>
          <cell r="D1388" t="str">
            <v>Phaàn meàm khai baùo haûi quan ECUS-X 1.5&amp;G2.1</v>
          </cell>
          <cell r="E1388" t="str">
            <v>(Customs declaration softwave)</v>
          </cell>
          <cell r="F1388">
            <v>83979788</v>
          </cell>
          <cell r="G1388">
            <v>3</v>
          </cell>
        </row>
        <row r="1389">
          <cell r="C1389" t="str">
            <v>QLVH12</v>
          </cell>
          <cell r="D1389" t="str">
            <v>Phaàn meàm khai baùo haûi quan ECUS-G2.8</v>
          </cell>
          <cell r="E1389" t="e">
            <v>#N/A</v>
          </cell>
          <cell r="F1389">
            <v>12300000</v>
          </cell>
          <cell r="G1389">
            <v>3</v>
          </cell>
        </row>
        <row r="1390">
          <cell r="C1390" t="str">
            <v>QLVH13</v>
          </cell>
          <cell r="D1390" t="str">
            <v>Phaàn meàm Winpro 7</v>
          </cell>
          <cell r="E1390" t="str">
            <v>(Winpro 7)</v>
          </cell>
          <cell r="F1390">
            <v>284918364</v>
          </cell>
          <cell r="G1390">
            <v>3</v>
          </cell>
        </row>
        <row r="1391">
          <cell r="C1391" t="str">
            <v>QLVH14</v>
          </cell>
          <cell r="D1391" t="str">
            <v>Quyeàn söû duïng ñaát KCN Soùng thaàn</v>
          </cell>
          <cell r="E1391" t="str">
            <v>land ownership</v>
          </cell>
          <cell r="F1391">
            <v>47850660000</v>
          </cell>
          <cell r="G1391">
            <v>35</v>
          </cell>
        </row>
        <row r="1392">
          <cell r="C1392" t="str">
            <v>QLVH15</v>
          </cell>
          <cell r="D1392" t="str">
            <v>Quyeàn söû duïng ñaát KCN Soùng thaàn HD162</v>
          </cell>
          <cell r="E1392" t="str">
            <v>land ownership</v>
          </cell>
          <cell r="F1392">
            <v>10603905000</v>
          </cell>
          <cell r="G1392">
            <v>35</v>
          </cell>
        </row>
        <row r="1393">
          <cell r="C1393" t="str">
            <v>QLVH16</v>
          </cell>
          <cell r="D1393" t="str">
            <v>Phaàn meàm khai Haûi quan ñieän töû</v>
          </cell>
          <cell r="E1393" t="e">
            <v>#N/A</v>
          </cell>
          <cell r="F1393">
            <v>18400000</v>
          </cell>
          <cell r="G1393">
            <v>3</v>
          </cell>
        </row>
        <row r="1394">
          <cell r="C1394" t="str">
            <v>QLVH17</v>
          </cell>
          <cell r="D1394" t="str">
            <v>Phaàn meàm khai Haûi quan ñieän töû</v>
          </cell>
          <cell r="E1394" t="e">
            <v>#N/A</v>
          </cell>
          <cell r="F1394">
            <v>20200000</v>
          </cell>
          <cell r="G1394">
            <v>3</v>
          </cell>
        </row>
        <row r="1395">
          <cell r="C1395" t="str">
            <v>QLVH18</v>
          </cell>
          <cell r="D1395" t="str">
            <v>Phaàn meàm khai Haûi quan ñieän töû</v>
          </cell>
          <cell r="E1395" t="e">
            <v>#N/A</v>
          </cell>
          <cell r="F1395">
            <v>16800000</v>
          </cell>
          <cell r="G1395">
            <v>3</v>
          </cell>
        </row>
        <row r="1396">
          <cell r="C1396" t="str">
            <v>QLVH19</v>
          </cell>
          <cell r="D1396" t="str">
            <v>Phaàn meàm Micorsoft : ACDSee version 17, WinRar, WinPro, Office Std 2013, WinSvrStd 2012R2, WindSvrCAL 2012</v>
          </cell>
          <cell r="E1396" t="str">
            <v>Software Micorsoft : ACDSee version 17, WinRar, WinPro, Office Std 2013, WinSvrStd 2012R2, WindSvrCAL 2012</v>
          </cell>
          <cell r="F1396">
            <v>628403700</v>
          </cell>
          <cell r="G1396">
            <v>3</v>
          </cell>
        </row>
        <row r="1397">
          <cell r="C1397" t="str">
            <v>QLVH20</v>
          </cell>
          <cell r="D1397" t="str">
            <v>Phaàn meàm quaûn lyù nhaân söï, tieàn löông ANSI</v>
          </cell>
          <cell r="E1397" t="str">
            <v xml:space="preserve">Personnel, wages management software </v>
          </cell>
          <cell r="F1397">
            <v>67827000</v>
          </cell>
          <cell r="G1397">
            <v>3</v>
          </cell>
        </row>
        <row r="1398">
          <cell r="C1398" t="str">
            <v>QLVH21</v>
          </cell>
          <cell r="D1398" t="str">
            <v>New Lotus Notes Server</v>
          </cell>
          <cell r="E1398" t="str">
            <v>New Lotus Notes Server</v>
          </cell>
          <cell r="F1398">
            <v>561350000</v>
          </cell>
          <cell r="G1398">
            <v>3</v>
          </cell>
        </row>
        <row r="1399">
          <cell r="C1399" t="str">
            <v>QLVH22</v>
          </cell>
          <cell r="D1399" t="str">
            <v>Phần mềm Teamviewer 10 Corporate, Addon Channel 10</v>
          </cell>
          <cell r="E1399" t="str">
            <v>Software Teamviewer 10 Corporate, Addon Channel 10</v>
          </cell>
          <cell r="F1399">
            <v>82011000</v>
          </cell>
          <cell r="G1399">
            <v>3</v>
          </cell>
        </row>
        <row r="1401">
          <cell r="D1401" t="str">
            <v>TOÅNG COÄNG :</v>
          </cell>
          <cell r="F1401">
            <v>596354703560.00012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Nguyen Quang Quy" id="{86213E13-0111-465D-8FF0-1660976E80A7}" userId="S-1-5-21-1482476501-1383384898-725345543-116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9" dT="2019-11-06T03:42:25.01" personId="{86213E13-0111-465D-8FF0-1660976E80A7}" id="{4C291AD8-6F5E-4349-8B2B-EA6C16BD1DC1}">
    <text>Dự phòng thay thế 24x7x4 hệ thống mạng : 3 bộ thiết bị bảo vệ mang FG-60E, 2 bộ thiết bị tường lửa FG-200E, bộ định tuyến dữ liệu Cisco ISR4321, 3 thiết bị chuyển mạch Cisco Catalyst 3650 24 Port Data 4x1G, 3 thiết bị chuyển mạch Cisco 2960L 24 Port GE 4x1G, 3 thiết bị chuyển mạch Cisco 2960L 24 Port GigE 4x1G, 3 thiết bị chuyển mạch Catalyst 2960 Plus 24, 3 thiết bị chuyển mạch Cisco 2960L 16 Port GigE, 3 bộ lưu điện APC Smart - UPS màn hình LSD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1.bin"/><Relationship Id="rId4" Type="http://schemas.microsoft.com/office/2017/10/relationships/threadedComment" Target="../threadedComments/threadedComment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0.39997558519241921"/>
    <pageSetUpPr fitToPage="1"/>
  </sheetPr>
  <dimension ref="A3:M10"/>
  <sheetViews>
    <sheetView showGridLines="0" workbookViewId="0">
      <selection activeCell="B6" sqref="B6"/>
    </sheetView>
  </sheetViews>
  <sheetFormatPr defaultColWidth="8.7109375" defaultRowHeight="12.75"/>
  <cols>
    <col min="1" max="1" width="14.7109375" bestFit="1" customWidth="1"/>
    <col min="2" max="5" width="9.42578125" customWidth="1"/>
    <col min="6" max="6" width="8" customWidth="1"/>
    <col min="7" max="13" width="9.42578125" customWidth="1"/>
  </cols>
  <sheetData>
    <row r="3" spans="1:13" ht="25.9" customHeight="1" thickBot="1">
      <c r="A3" s="368" t="s">
        <v>1102</v>
      </c>
      <c r="B3" s="368"/>
      <c r="C3" s="368"/>
      <c r="D3" s="368"/>
      <c r="E3" s="368"/>
      <c r="F3" s="368"/>
      <c r="G3" s="368"/>
      <c r="H3" s="368"/>
      <c r="I3" s="368"/>
      <c r="J3" s="368"/>
      <c r="K3" s="368"/>
      <c r="L3" s="368"/>
      <c r="M3" s="368"/>
    </row>
    <row r="4" spans="1:13" ht="22.15" customHeight="1">
      <c r="A4" s="372" t="s">
        <v>1099</v>
      </c>
      <c r="B4" s="374" t="s">
        <v>1101</v>
      </c>
      <c r="C4" s="375"/>
      <c r="D4" s="375"/>
      <c r="E4" s="375"/>
      <c r="F4" s="375"/>
      <c r="G4" s="376"/>
      <c r="H4" s="369">
        <v>42095</v>
      </c>
      <c r="I4" s="370"/>
      <c r="J4" s="371"/>
      <c r="K4" s="374">
        <v>41730</v>
      </c>
      <c r="L4" s="375"/>
      <c r="M4" s="376"/>
    </row>
    <row r="5" spans="1:13" ht="22.15" customHeight="1">
      <c r="A5" s="373"/>
      <c r="B5" s="66" t="s">
        <v>72</v>
      </c>
      <c r="C5" s="57" t="s">
        <v>1103</v>
      </c>
      <c r="D5" s="56" t="s">
        <v>1100</v>
      </c>
      <c r="E5" s="57" t="s">
        <v>1103</v>
      </c>
      <c r="F5" s="56" t="s">
        <v>1053</v>
      </c>
      <c r="G5" s="67" t="s">
        <v>1103</v>
      </c>
      <c r="H5" s="59" t="s">
        <v>72</v>
      </c>
      <c r="I5" s="45" t="s">
        <v>1100</v>
      </c>
      <c r="J5" s="60" t="s">
        <v>1053</v>
      </c>
      <c r="K5" s="59" t="s">
        <v>72</v>
      </c>
      <c r="L5" s="45" t="s">
        <v>1100</v>
      </c>
      <c r="M5" s="60" t="s">
        <v>1053</v>
      </c>
    </row>
    <row r="6" spans="1:13" ht="22.15" customHeight="1">
      <c r="A6" s="72" t="s">
        <v>1097</v>
      </c>
      <c r="B6" s="61">
        <f>+H6-K6</f>
        <v>34</v>
      </c>
      <c r="C6" s="58">
        <f>100*(B6/K6)</f>
        <v>31.192660550458719</v>
      </c>
      <c r="D6" s="54">
        <f>+I6-L6</f>
        <v>16</v>
      </c>
      <c r="E6" s="58">
        <f>100*(D6/L6)</f>
        <v>51.612903225806448</v>
      </c>
      <c r="F6" s="55">
        <f>B6+D6</f>
        <v>50</v>
      </c>
      <c r="G6" s="68">
        <f>100*(F6/M6)</f>
        <v>35.714285714285715</v>
      </c>
      <c r="H6" s="61">
        <v>143</v>
      </c>
      <c r="I6" s="54">
        <v>47</v>
      </c>
      <c r="J6" s="62">
        <f>SUM(H6:I6)</f>
        <v>190</v>
      </c>
      <c r="K6" s="61">
        <v>109</v>
      </c>
      <c r="L6" s="54">
        <v>31</v>
      </c>
      <c r="M6" s="62">
        <f>SUM(K6:L6)</f>
        <v>140</v>
      </c>
    </row>
    <row r="7" spans="1:13" ht="22.15" customHeight="1">
      <c r="A7" s="72" t="s">
        <v>1098</v>
      </c>
      <c r="B7" s="61">
        <f t="shared" ref="B7:B9" si="0">+H7-K7</f>
        <v>19</v>
      </c>
      <c r="C7" s="58">
        <f t="shared" ref="C7:C9" si="1">100*(B7/K7)</f>
        <v>82.608695652173907</v>
      </c>
      <c r="D7" s="54">
        <f t="shared" ref="D7:D9" si="2">+I7-L7</f>
        <v>1</v>
      </c>
      <c r="E7" s="58">
        <f t="shared" ref="E7:E9" si="3">100*(D7/L7)</f>
        <v>14.285714285714285</v>
      </c>
      <c r="F7" s="55">
        <f t="shared" ref="F7:F9" si="4">B7+D7</f>
        <v>20</v>
      </c>
      <c r="G7" s="68">
        <f t="shared" ref="G7:G9" si="5">100*(F7/M7)</f>
        <v>66.666666666666657</v>
      </c>
      <c r="H7" s="61">
        <v>42</v>
      </c>
      <c r="I7" s="54">
        <v>8</v>
      </c>
      <c r="J7" s="62">
        <f t="shared" ref="J7:J9" si="6">SUM(H7:I7)</f>
        <v>50</v>
      </c>
      <c r="K7" s="61">
        <v>23</v>
      </c>
      <c r="L7" s="54">
        <v>7</v>
      </c>
      <c r="M7" s="62">
        <f t="shared" ref="M7:M9" si="7">SUM(K7:L7)</f>
        <v>30</v>
      </c>
    </row>
    <row r="8" spans="1:13" ht="22.15" customHeight="1">
      <c r="A8" s="72" t="s">
        <v>1095</v>
      </c>
      <c r="B8" s="61">
        <f t="shared" si="0"/>
        <v>3</v>
      </c>
      <c r="C8" s="58">
        <f t="shared" si="1"/>
        <v>7.3170731707317067</v>
      </c>
      <c r="D8" s="54">
        <f t="shared" si="2"/>
        <v>2</v>
      </c>
      <c r="E8" s="58">
        <f t="shared" si="3"/>
        <v>8.3333333333333321</v>
      </c>
      <c r="F8" s="55">
        <f t="shared" si="4"/>
        <v>5</v>
      </c>
      <c r="G8" s="68">
        <f t="shared" si="5"/>
        <v>7.6923076923076925</v>
      </c>
      <c r="H8" s="61">
        <v>44</v>
      </c>
      <c r="I8" s="54">
        <v>26</v>
      </c>
      <c r="J8" s="62">
        <f t="shared" si="6"/>
        <v>70</v>
      </c>
      <c r="K8" s="61">
        <v>41</v>
      </c>
      <c r="L8" s="54">
        <v>24</v>
      </c>
      <c r="M8" s="62">
        <f t="shared" si="7"/>
        <v>65</v>
      </c>
    </row>
    <row r="9" spans="1:13" ht="22.15" customHeight="1" thickBot="1">
      <c r="A9" s="73" t="s">
        <v>1096</v>
      </c>
      <c r="B9" s="63">
        <f t="shared" si="0"/>
        <v>1</v>
      </c>
      <c r="C9" s="69">
        <f t="shared" si="1"/>
        <v>2.3809523809523809</v>
      </c>
      <c r="D9" s="64">
        <f t="shared" si="2"/>
        <v>5</v>
      </c>
      <c r="E9" s="69">
        <f t="shared" si="3"/>
        <v>18.518518518518519</v>
      </c>
      <c r="F9" s="70">
        <f t="shared" si="4"/>
        <v>6</v>
      </c>
      <c r="G9" s="71">
        <f t="shared" si="5"/>
        <v>8.695652173913043</v>
      </c>
      <c r="H9" s="63">
        <v>43</v>
      </c>
      <c r="I9" s="64">
        <v>32</v>
      </c>
      <c r="J9" s="65">
        <f t="shared" si="6"/>
        <v>75</v>
      </c>
      <c r="K9" s="63">
        <v>42</v>
      </c>
      <c r="L9" s="64">
        <v>27</v>
      </c>
      <c r="M9" s="65">
        <f t="shared" si="7"/>
        <v>69</v>
      </c>
    </row>
    <row r="10" spans="1:13">
      <c r="A10" s="53"/>
      <c r="B10" s="52"/>
      <c r="C10" s="52"/>
      <c r="D10" s="52"/>
      <c r="E10" s="52"/>
      <c r="F10" s="52"/>
      <c r="G10" s="52"/>
      <c r="H10" s="52"/>
      <c r="I10" s="52"/>
      <c r="J10" s="52"/>
    </row>
  </sheetData>
  <mergeCells count="5">
    <mergeCell ref="A3:M3"/>
    <mergeCell ref="H4:J4"/>
    <mergeCell ref="A4:A5"/>
    <mergeCell ref="K4:M4"/>
    <mergeCell ref="B4:G4"/>
  </mergeCells>
  <pageMargins left="0.57999999999999996" right="0.26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FFC000"/>
  </sheetPr>
  <dimension ref="A1:K307"/>
  <sheetViews>
    <sheetView showGridLines="0" workbookViewId="0">
      <pane ySplit="6" topLeftCell="A225" activePane="bottomLeft" state="frozen"/>
      <selection pane="bottomLeft" activeCell="J5" sqref="J5"/>
    </sheetView>
  </sheetViews>
  <sheetFormatPr defaultColWidth="8.7109375" defaultRowHeight="12.75"/>
  <cols>
    <col min="1" max="1" width="5" customWidth="1"/>
    <col min="2" max="2" width="22.140625" customWidth="1"/>
    <col min="3" max="3" width="21.42578125" customWidth="1"/>
    <col min="4" max="4" width="9.7109375" customWidth="1"/>
    <col min="5" max="5" width="51" customWidth="1"/>
    <col min="6" max="6" width="18.140625" customWidth="1"/>
    <col min="7" max="7" width="16.28515625" customWidth="1"/>
    <col min="8" max="8" width="14" customWidth="1"/>
    <col min="9" max="9" width="10" customWidth="1"/>
    <col min="10" max="10" width="16.7109375" customWidth="1"/>
    <col min="11" max="11" width="12.28515625" customWidth="1"/>
  </cols>
  <sheetData>
    <row r="1" spans="1:11">
      <c r="A1" s="24" t="s">
        <v>665</v>
      </c>
      <c r="B1" s="24"/>
      <c r="C1" s="24"/>
      <c r="D1" s="16"/>
      <c r="E1" s="27"/>
      <c r="F1" s="27"/>
      <c r="G1" s="17"/>
      <c r="H1" s="13"/>
      <c r="I1" s="13"/>
      <c r="J1" s="13"/>
      <c r="K1" s="12"/>
    </row>
    <row r="2" spans="1:11" ht="15.75">
      <c r="A2" s="377" t="s">
        <v>1775</v>
      </c>
      <c r="B2" s="377"/>
      <c r="C2" s="377"/>
      <c r="D2" s="377"/>
      <c r="E2" s="377"/>
      <c r="F2" s="377"/>
      <c r="G2" s="377"/>
      <c r="H2" s="377"/>
      <c r="I2" s="232"/>
      <c r="J2" s="232"/>
      <c r="K2" s="232"/>
    </row>
    <row r="3" spans="1:11" ht="15.75">
      <c r="A3" s="378" t="s">
        <v>1776</v>
      </c>
      <c r="B3" s="378"/>
      <c r="C3" s="378"/>
      <c r="D3" s="378"/>
      <c r="E3" s="378"/>
      <c r="F3" s="378"/>
      <c r="G3" s="378"/>
      <c r="H3" s="378"/>
      <c r="I3" s="233"/>
      <c r="J3" s="233"/>
      <c r="K3" s="233"/>
    </row>
    <row r="4" spans="1:11" ht="27.4" customHeight="1">
      <c r="A4" s="94" t="s">
        <v>1475</v>
      </c>
      <c r="B4" s="94"/>
      <c r="C4" s="94"/>
      <c r="D4" s="30"/>
      <c r="E4" s="29"/>
      <c r="F4" s="29"/>
      <c r="G4" s="29"/>
      <c r="H4" s="31"/>
      <c r="I4" s="29"/>
      <c r="J4" s="29"/>
      <c r="K4" s="29"/>
    </row>
    <row r="5" spans="1:11" ht="27.4" customHeight="1">
      <c r="A5" s="97" t="s">
        <v>1476</v>
      </c>
      <c r="B5" s="97"/>
      <c r="C5" s="97"/>
      <c r="D5" s="95"/>
      <c r="E5" s="28"/>
      <c r="F5" s="28"/>
      <c r="G5" s="28"/>
      <c r="H5" s="96"/>
      <c r="I5" s="28"/>
      <c r="J5" s="277" t="s">
        <v>1824</v>
      </c>
      <c r="K5" s="28"/>
    </row>
    <row r="6" spans="1:11" s="12" customFormat="1" ht="56.25">
      <c r="A6" s="33" t="s">
        <v>375</v>
      </c>
      <c r="B6" s="50" t="s">
        <v>1537</v>
      </c>
      <c r="C6" s="50" t="s">
        <v>1735</v>
      </c>
      <c r="D6" s="33" t="s">
        <v>634</v>
      </c>
      <c r="E6" s="34" t="s">
        <v>1774</v>
      </c>
      <c r="F6" s="250" t="s">
        <v>1536</v>
      </c>
      <c r="G6" s="33" t="s">
        <v>877</v>
      </c>
      <c r="H6" s="35" t="s">
        <v>1773</v>
      </c>
      <c r="I6" s="35" t="s">
        <v>878</v>
      </c>
      <c r="J6" s="251" t="s">
        <v>1817</v>
      </c>
    </row>
    <row r="7" spans="1:11" s="23" customFormat="1" ht="12">
      <c r="A7" s="237">
        <f>IF(D7="","",COUNTA($D$7:D7))</f>
        <v>1</v>
      </c>
      <c r="B7" s="238" t="s">
        <v>1730</v>
      </c>
      <c r="C7" s="238" t="s">
        <v>1730</v>
      </c>
      <c r="D7" s="238" t="s">
        <v>236</v>
      </c>
      <c r="E7" s="235" t="s">
        <v>730</v>
      </c>
      <c r="F7" s="239" t="s">
        <v>1127</v>
      </c>
      <c r="G7" s="242">
        <v>40848</v>
      </c>
      <c r="H7" s="241">
        <v>10180000</v>
      </c>
      <c r="I7" s="241">
        <v>2</v>
      </c>
      <c r="J7" s="248" t="s">
        <v>1823</v>
      </c>
      <c r="K7" s="23">
        <f>INT(I7*12)</f>
        <v>24</v>
      </c>
    </row>
    <row r="8" spans="1:11" s="23" customFormat="1" ht="12">
      <c r="A8" s="237">
        <f>IF(D8="","",COUNTA($D$7:D8))</f>
        <v>2</v>
      </c>
      <c r="B8" s="238" t="s">
        <v>1730</v>
      </c>
      <c r="C8" s="238" t="s">
        <v>1752</v>
      </c>
      <c r="D8" s="238" t="s">
        <v>570</v>
      </c>
      <c r="E8" s="235" t="s">
        <v>722</v>
      </c>
      <c r="F8" s="239" t="s">
        <v>1764</v>
      </c>
      <c r="G8" s="242">
        <v>38991</v>
      </c>
      <c r="H8" s="241">
        <v>16082100</v>
      </c>
      <c r="I8" s="241">
        <v>2</v>
      </c>
      <c r="J8" s="248" t="e">
        <v>#N/A</v>
      </c>
      <c r="K8" s="23">
        <f t="shared" ref="K8:K71" si="0">INT(I8*12)</f>
        <v>24</v>
      </c>
    </row>
    <row r="9" spans="1:11" s="23" customFormat="1" ht="12">
      <c r="A9" s="237">
        <f>IF(D9="","",COUNTA($D$7:D9))</f>
        <v>3</v>
      </c>
      <c r="B9" s="238" t="s">
        <v>1730</v>
      </c>
      <c r="C9" s="238" t="s">
        <v>1755</v>
      </c>
      <c r="D9" s="238" t="s">
        <v>193</v>
      </c>
      <c r="E9" s="235" t="s">
        <v>719</v>
      </c>
      <c r="F9" s="239" t="s">
        <v>1764</v>
      </c>
      <c r="G9" s="242">
        <v>38292</v>
      </c>
      <c r="H9" s="241">
        <v>10500350</v>
      </c>
      <c r="I9" s="241">
        <v>2</v>
      </c>
      <c r="J9" s="248" t="e">
        <v>#N/A</v>
      </c>
      <c r="K9" s="23">
        <f t="shared" si="0"/>
        <v>24</v>
      </c>
    </row>
    <row r="10" spans="1:11" s="23" customFormat="1" ht="12">
      <c r="A10" s="237">
        <f>IF(D10="","",COUNTA($D$7:D10))</f>
        <v>4</v>
      </c>
      <c r="B10" s="238" t="s">
        <v>1730</v>
      </c>
      <c r="C10" s="238" t="s">
        <v>1794</v>
      </c>
      <c r="D10" s="238" t="s">
        <v>190</v>
      </c>
      <c r="E10" s="235" t="s">
        <v>737</v>
      </c>
      <c r="F10" s="239" t="s">
        <v>1764</v>
      </c>
      <c r="G10" s="242">
        <v>38292</v>
      </c>
      <c r="H10" s="241">
        <v>10545800</v>
      </c>
      <c r="I10" s="241">
        <v>2</v>
      </c>
      <c r="J10" s="248" t="e">
        <v>#N/A</v>
      </c>
      <c r="K10" s="23">
        <f t="shared" si="0"/>
        <v>24</v>
      </c>
    </row>
    <row r="11" spans="1:11" s="23" customFormat="1" ht="12">
      <c r="A11" s="237">
        <f>IF(D11="","",COUNTA($D$7:D11))</f>
        <v>5</v>
      </c>
      <c r="B11" s="238" t="s">
        <v>1730</v>
      </c>
      <c r="C11" s="238" t="s">
        <v>1756</v>
      </c>
      <c r="D11" s="238" t="s">
        <v>681</v>
      </c>
      <c r="E11" s="235" t="s">
        <v>720</v>
      </c>
      <c r="F11" s="239" t="s">
        <v>1764</v>
      </c>
      <c r="G11" s="242">
        <v>38384</v>
      </c>
      <c r="H11" s="241">
        <v>10737880</v>
      </c>
      <c r="I11" s="241">
        <v>2</v>
      </c>
      <c r="J11" s="248" t="e">
        <v>#N/A</v>
      </c>
      <c r="K11" s="23">
        <f t="shared" si="0"/>
        <v>24</v>
      </c>
    </row>
    <row r="12" spans="1:11" s="23" customFormat="1" ht="12">
      <c r="A12" s="237">
        <f>IF(D12="","",COUNTA($D$7:D12))</f>
        <v>6</v>
      </c>
      <c r="B12" s="238" t="s">
        <v>1730</v>
      </c>
      <c r="C12" s="238" t="s">
        <v>1752</v>
      </c>
      <c r="D12" s="238" t="s">
        <v>655</v>
      </c>
      <c r="E12" s="235" t="s">
        <v>1771</v>
      </c>
      <c r="F12" s="239" t="s">
        <v>1761</v>
      </c>
      <c r="G12" s="240">
        <v>38169</v>
      </c>
      <c r="H12" s="241">
        <v>22485288</v>
      </c>
      <c r="I12" s="241">
        <v>3</v>
      </c>
      <c r="J12" s="248" t="e">
        <v>#N/A</v>
      </c>
      <c r="K12" s="23">
        <f t="shared" si="0"/>
        <v>36</v>
      </c>
    </row>
    <row r="13" spans="1:11" s="23" customFormat="1" ht="12">
      <c r="A13" s="237">
        <f>IF(D13="","",COUNTA($D$7:D13))</f>
        <v>7</v>
      </c>
      <c r="B13" s="238" t="s">
        <v>1730</v>
      </c>
      <c r="C13" s="238" t="s">
        <v>1730</v>
      </c>
      <c r="D13" s="246" t="s">
        <v>133</v>
      </c>
      <c r="E13" s="235" t="s">
        <v>872</v>
      </c>
      <c r="F13" s="239" t="s">
        <v>1515</v>
      </c>
      <c r="G13" s="242">
        <v>39387</v>
      </c>
      <c r="H13" s="245">
        <v>20400000</v>
      </c>
      <c r="I13" s="241">
        <v>3</v>
      </c>
      <c r="J13" s="248" t="e">
        <v>#N/A</v>
      </c>
      <c r="K13" s="23">
        <f t="shared" si="0"/>
        <v>36</v>
      </c>
    </row>
    <row r="14" spans="1:11" s="23" customFormat="1" ht="12">
      <c r="A14" s="237">
        <f>IF(D14="","",COUNTA($D$7:D14))</f>
        <v>8</v>
      </c>
      <c r="B14" s="238" t="s">
        <v>1729</v>
      </c>
      <c r="C14" s="238" t="s">
        <v>1729</v>
      </c>
      <c r="D14" s="238" t="s">
        <v>560</v>
      </c>
      <c r="E14" s="235" t="s">
        <v>763</v>
      </c>
      <c r="F14" s="239" t="s">
        <v>1127</v>
      </c>
      <c r="G14" s="242">
        <v>39783</v>
      </c>
      <c r="H14" s="241">
        <v>17567619</v>
      </c>
      <c r="I14" s="241">
        <v>2</v>
      </c>
      <c r="J14" s="248" t="e">
        <v>#N/A</v>
      </c>
      <c r="K14" s="23">
        <f t="shared" si="0"/>
        <v>24</v>
      </c>
    </row>
    <row r="15" spans="1:11" s="23" customFormat="1" ht="12">
      <c r="A15" s="237">
        <f>IF(D15="","",COUNTA($D$7:D15))</f>
        <v>9</v>
      </c>
      <c r="B15" s="238" t="s">
        <v>1729</v>
      </c>
      <c r="C15" s="238" t="s">
        <v>1729</v>
      </c>
      <c r="D15" s="238" t="s">
        <v>58</v>
      </c>
      <c r="E15" s="235" t="s">
        <v>734</v>
      </c>
      <c r="F15" s="239" t="s">
        <v>1764</v>
      </c>
      <c r="G15" s="242">
        <v>38200</v>
      </c>
      <c r="H15" s="241">
        <v>13864400</v>
      </c>
      <c r="I15" s="241">
        <v>2</v>
      </c>
      <c r="J15" s="248" t="e">
        <v>#N/A</v>
      </c>
      <c r="K15" s="23">
        <f t="shared" si="0"/>
        <v>24</v>
      </c>
    </row>
    <row r="16" spans="1:11" s="23" customFormat="1" ht="12">
      <c r="A16" s="237">
        <f>IF(D16="","",COUNTA($D$7:D16))</f>
        <v>10</v>
      </c>
      <c r="B16" s="238" t="s">
        <v>1729</v>
      </c>
      <c r="C16" s="238" t="s">
        <v>1795</v>
      </c>
      <c r="D16" s="238" t="s">
        <v>189</v>
      </c>
      <c r="E16" s="235" t="s">
        <v>737</v>
      </c>
      <c r="F16" s="239" t="s">
        <v>1764</v>
      </c>
      <c r="G16" s="242">
        <v>38292</v>
      </c>
      <c r="H16" s="241">
        <v>10545800</v>
      </c>
      <c r="I16" s="241">
        <v>2</v>
      </c>
      <c r="J16" s="248" t="e">
        <v>#N/A</v>
      </c>
      <c r="K16" s="23">
        <f t="shared" si="0"/>
        <v>24</v>
      </c>
    </row>
    <row r="17" spans="1:11" s="23" customFormat="1" ht="12">
      <c r="A17" s="237">
        <f>IF(D17="","",COUNTA($D$7:D17))</f>
        <v>11</v>
      </c>
      <c r="B17" s="238" t="s">
        <v>1729</v>
      </c>
      <c r="C17" s="238" t="s">
        <v>1757</v>
      </c>
      <c r="D17" s="238" t="s">
        <v>682</v>
      </c>
      <c r="E17" s="235" t="s">
        <v>720</v>
      </c>
      <c r="F17" s="239" t="s">
        <v>1764</v>
      </c>
      <c r="G17" s="242">
        <v>38384</v>
      </c>
      <c r="H17" s="241">
        <v>10737880</v>
      </c>
      <c r="I17" s="241">
        <v>2</v>
      </c>
      <c r="J17" s="248" t="e">
        <v>#N/A</v>
      </c>
      <c r="K17" s="23">
        <f t="shared" si="0"/>
        <v>24</v>
      </c>
    </row>
    <row r="18" spans="1:11" s="23" customFormat="1" ht="12">
      <c r="A18" s="237">
        <f>IF(D18="","",COUNTA($D$7:D18))</f>
        <v>12</v>
      </c>
      <c r="B18" s="238" t="s">
        <v>1729</v>
      </c>
      <c r="C18" s="238" t="s">
        <v>1818</v>
      </c>
      <c r="D18" s="238" t="s">
        <v>203</v>
      </c>
      <c r="E18" s="235" t="s">
        <v>726</v>
      </c>
      <c r="F18" s="239" t="s">
        <v>1764</v>
      </c>
      <c r="G18" s="242">
        <v>39722</v>
      </c>
      <c r="H18" s="241">
        <v>11436810</v>
      </c>
      <c r="I18" s="241">
        <v>2</v>
      </c>
      <c r="J18" s="248" t="e">
        <v>#N/A</v>
      </c>
      <c r="K18" s="23">
        <f t="shared" si="0"/>
        <v>24</v>
      </c>
    </row>
    <row r="19" spans="1:11" s="23" customFormat="1" ht="12">
      <c r="A19" s="237">
        <f>IF(D19="","",COUNTA($D$7:D19))</f>
        <v>13</v>
      </c>
      <c r="B19" s="238" t="s">
        <v>1734</v>
      </c>
      <c r="C19" s="238" t="s">
        <v>1734</v>
      </c>
      <c r="D19" s="238" t="s">
        <v>538</v>
      </c>
      <c r="E19" s="235" t="s">
        <v>739</v>
      </c>
      <c r="F19" s="239" t="s">
        <v>1762</v>
      </c>
      <c r="G19" s="242">
        <v>38869</v>
      </c>
      <c r="H19" s="241">
        <v>12812752</v>
      </c>
      <c r="I19" s="241">
        <v>2</v>
      </c>
      <c r="J19" s="248" t="e">
        <v>#N/A</v>
      </c>
      <c r="K19" s="23">
        <f t="shared" si="0"/>
        <v>24</v>
      </c>
    </row>
    <row r="20" spans="1:11" s="23" customFormat="1" ht="12">
      <c r="A20" s="237">
        <f>IF(D20="","",COUNTA($D$7:D20))</f>
        <v>14</v>
      </c>
      <c r="B20" s="238" t="s">
        <v>1734</v>
      </c>
      <c r="C20" s="238" t="s">
        <v>1734</v>
      </c>
      <c r="D20" s="238" t="s">
        <v>309</v>
      </c>
      <c r="E20" s="235" t="s">
        <v>744</v>
      </c>
      <c r="F20" s="239" t="s">
        <v>1127</v>
      </c>
      <c r="G20" s="242">
        <v>39234</v>
      </c>
      <c r="H20" s="241">
        <v>10362857</v>
      </c>
      <c r="I20" s="241">
        <v>2</v>
      </c>
      <c r="J20" s="248" t="e">
        <v>#N/A</v>
      </c>
      <c r="K20" s="23">
        <f t="shared" si="0"/>
        <v>24</v>
      </c>
    </row>
    <row r="21" spans="1:11" s="23" customFormat="1" ht="12">
      <c r="A21" s="237">
        <f>IF(D21="","",COUNTA($D$7:D21))</f>
        <v>15</v>
      </c>
      <c r="B21" s="238" t="s">
        <v>1734</v>
      </c>
      <c r="C21" s="238" t="s">
        <v>1734</v>
      </c>
      <c r="D21" s="243" t="s">
        <v>654</v>
      </c>
      <c r="E21" s="235" t="s">
        <v>736</v>
      </c>
      <c r="F21" s="239" t="s">
        <v>1782</v>
      </c>
      <c r="G21" s="242">
        <v>38078</v>
      </c>
      <c r="H21" s="241">
        <v>15032166</v>
      </c>
      <c r="I21" s="241">
        <v>3</v>
      </c>
      <c r="J21" s="248" t="e">
        <v>#N/A</v>
      </c>
      <c r="K21" s="23">
        <f t="shared" si="0"/>
        <v>36</v>
      </c>
    </row>
    <row r="22" spans="1:11" s="23" customFormat="1" ht="12">
      <c r="A22" s="237">
        <f>IF(D22="","",COUNTA($D$7:D22))</f>
        <v>16</v>
      </c>
      <c r="B22" s="238" t="s">
        <v>1734</v>
      </c>
      <c r="C22" s="238" t="s">
        <v>1734</v>
      </c>
      <c r="D22" s="243" t="s">
        <v>167</v>
      </c>
      <c r="E22" s="235" t="s">
        <v>738</v>
      </c>
      <c r="F22" s="239" t="s">
        <v>1782</v>
      </c>
      <c r="G22" s="242">
        <v>38443</v>
      </c>
      <c r="H22" s="241">
        <v>11956180</v>
      </c>
      <c r="I22" s="241">
        <v>5</v>
      </c>
      <c r="J22" s="248" t="s">
        <v>1823</v>
      </c>
      <c r="K22" s="23">
        <f t="shared" si="0"/>
        <v>60</v>
      </c>
    </row>
    <row r="23" spans="1:11" s="23" customFormat="1" ht="12">
      <c r="A23" s="237">
        <f>IF(D23="","",COUNTA($D$7:D23))</f>
        <v>17</v>
      </c>
      <c r="B23" s="238" t="s">
        <v>1734</v>
      </c>
      <c r="C23" s="238" t="s">
        <v>1734</v>
      </c>
      <c r="D23" s="243" t="s">
        <v>630</v>
      </c>
      <c r="E23" s="235" t="s">
        <v>738</v>
      </c>
      <c r="F23" s="239" t="s">
        <v>1782</v>
      </c>
      <c r="G23" s="242">
        <v>38443</v>
      </c>
      <c r="H23" s="241">
        <v>11956180</v>
      </c>
      <c r="I23" s="241">
        <v>5</v>
      </c>
      <c r="J23" s="248" t="s">
        <v>1823</v>
      </c>
      <c r="K23" s="23">
        <f t="shared" si="0"/>
        <v>60</v>
      </c>
    </row>
    <row r="24" spans="1:11" s="23" customFormat="1" ht="12">
      <c r="A24" s="237">
        <f>IF(D24="","",COUNTA($D$7:D24))</f>
        <v>18</v>
      </c>
      <c r="B24" s="238" t="s">
        <v>1734</v>
      </c>
      <c r="C24" s="238" t="s">
        <v>1734</v>
      </c>
      <c r="D24" s="238" t="s">
        <v>690</v>
      </c>
      <c r="E24" s="235" t="s">
        <v>733</v>
      </c>
      <c r="F24" s="239" t="s">
        <v>1782</v>
      </c>
      <c r="G24" s="240">
        <v>37561</v>
      </c>
      <c r="H24" s="241">
        <v>11187000</v>
      </c>
      <c r="I24" s="241">
        <v>5</v>
      </c>
      <c r="J24" s="248" t="s">
        <v>1823</v>
      </c>
      <c r="K24" s="23">
        <f t="shared" si="0"/>
        <v>60</v>
      </c>
    </row>
    <row r="25" spans="1:11" s="23" customFormat="1" ht="12">
      <c r="A25" s="237">
        <f>IF(D25="","",COUNTA($D$7:D25))</f>
        <v>19</v>
      </c>
      <c r="B25" s="238" t="s">
        <v>1734</v>
      </c>
      <c r="C25" s="238" t="s">
        <v>1802</v>
      </c>
      <c r="D25" s="238" t="s">
        <v>601</v>
      </c>
      <c r="E25" s="235" t="s">
        <v>810</v>
      </c>
      <c r="F25" s="239" t="s">
        <v>1761</v>
      </c>
      <c r="G25" s="242">
        <v>41334</v>
      </c>
      <c r="H25" s="241">
        <v>10900000</v>
      </c>
      <c r="I25" s="241">
        <v>2</v>
      </c>
      <c r="J25" s="248" t="e">
        <v>#N/A</v>
      </c>
      <c r="K25" s="23">
        <f t="shared" si="0"/>
        <v>24</v>
      </c>
    </row>
    <row r="26" spans="1:11" s="23" customFormat="1" ht="12">
      <c r="A26" s="237">
        <f>IF(D26="","",COUNTA($D$7:D26))</f>
        <v>20</v>
      </c>
      <c r="B26" s="238" t="s">
        <v>1734</v>
      </c>
      <c r="C26" s="238" t="s">
        <v>1801</v>
      </c>
      <c r="D26" s="238" t="s">
        <v>88</v>
      </c>
      <c r="E26" s="235" t="s">
        <v>798</v>
      </c>
      <c r="F26" s="239" t="s">
        <v>1761</v>
      </c>
      <c r="G26" s="242">
        <v>41030</v>
      </c>
      <c r="H26" s="241">
        <v>13970000</v>
      </c>
      <c r="I26" s="241">
        <v>2</v>
      </c>
      <c r="J26" s="248" t="s">
        <v>1823</v>
      </c>
      <c r="K26" s="23">
        <f t="shared" si="0"/>
        <v>24</v>
      </c>
    </row>
    <row r="27" spans="1:11" s="23" customFormat="1" ht="12">
      <c r="A27" s="237">
        <f>IF(D27="","",COUNTA($D$7:D27))</f>
        <v>21</v>
      </c>
      <c r="B27" s="238" t="s">
        <v>1734</v>
      </c>
      <c r="C27" s="238" t="s">
        <v>503</v>
      </c>
      <c r="D27" s="238" t="s">
        <v>459</v>
      </c>
      <c r="E27" s="235" t="s">
        <v>780</v>
      </c>
      <c r="F27" s="239" t="s">
        <v>1764</v>
      </c>
      <c r="G27" s="242">
        <v>40422</v>
      </c>
      <c r="H27" s="241">
        <v>11446000</v>
      </c>
      <c r="I27" s="241">
        <v>2</v>
      </c>
      <c r="J27" s="248" t="s">
        <v>1823</v>
      </c>
      <c r="K27" s="23">
        <f t="shared" si="0"/>
        <v>24</v>
      </c>
    </row>
    <row r="28" spans="1:11" s="23" customFormat="1" ht="12">
      <c r="A28" s="237">
        <f>IF(D28="","",COUNTA($D$7:D28))</f>
        <v>22</v>
      </c>
      <c r="B28" s="238" t="s">
        <v>1734</v>
      </c>
      <c r="C28" s="238" t="s">
        <v>503</v>
      </c>
      <c r="D28" s="238" t="s">
        <v>460</v>
      </c>
      <c r="E28" s="235" t="s">
        <v>780</v>
      </c>
      <c r="F28" s="239" t="s">
        <v>1764</v>
      </c>
      <c r="G28" s="242">
        <v>40422</v>
      </c>
      <c r="H28" s="241">
        <v>11446000</v>
      </c>
      <c r="I28" s="241">
        <v>2</v>
      </c>
      <c r="J28" s="248" t="s">
        <v>1823</v>
      </c>
      <c r="K28" s="23">
        <f t="shared" si="0"/>
        <v>24</v>
      </c>
    </row>
    <row r="29" spans="1:11" s="23" customFormat="1" ht="12">
      <c r="A29" s="237">
        <f>IF(D29="","",COUNTA($D$7:D29))</f>
        <v>23</v>
      </c>
      <c r="B29" s="238" t="s">
        <v>1734</v>
      </c>
      <c r="C29" s="238" t="s">
        <v>503</v>
      </c>
      <c r="D29" s="238" t="s">
        <v>461</v>
      </c>
      <c r="E29" s="235" t="s">
        <v>780</v>
      </c>
      <c r="F29" s="239" t="s">
        <v>1764</v>
      </c>
      <c r="G29" s="242">
        <v>40422</v>
      </c>
      <c r="H29" s="241">
        <v>11446000</v>
      </c>
      <c r="I29" s="241">
        <v>2</v>
      </c>
      <c r="J29" s="248" t="s">
        <v>1823</v>
      </c>
      <c r="K29" s="23">
        <f t="shared" si="0"/>
        <v>24</v>
      </c>
    </row>
    <row r="30" spans="1:11" s="23" customFormat="1" ht="12">
      <c r="A30" s="237">
        <f>IF(D30="","",COUNTA($D$7:D30))</f>
        <v>24</v>
      </c>
      <c r="B30" s="238" t="s">
        <v>1734</v>
      </c>
      <c r="C30" s="238" t="s">
        <v>1734</v>
      </c>
      <c r="D30" s="238" t="s">
        <v>675</v>
      </c>
      <c r="E30" s="235" t="s">
        <v>743</v>
      </c>
      <c r="F30" s="239" t="s">
        <v>1764</v>
      </c>
      <c r="G30" s="242">
        <v>39142</v>
      </c>
      <c r="H30" s="241">
        <v>11489524</v>
      </c>
      <c r="I30" s="241">
        <v>2</v>
      </c>
      <c r="J30" s="248" t="e">
        <v>#N/A</v>
      </c>
      <c r="K30" s="23">
        <f t="shared" si="0"/>
        <v>24</v>
      </c>
    </row>
    <row r="31" spans="1:11" s="23" customFormat="1" ht="12">
      <c r="A31" s="237">
        <f>IF(D31="","",COUNTA($D$7:D31))</f>
        <v>25</v>
      </c>
      <c r="B31" s="238" t="s">
        <v>1734</v>
      </c>
      <c r="C31" s="238" t="s">
        <v>1734</v>
      </c>
      <c r="D31" s="238" t="s">
        <v>676</v>
      </c>
      <c r="E31" s="235" t="s">
        <v>743</v>
      </c>
      <c r="F31" s="239" t="s">
        <v>1764</v>
      </c>
      <c r="G31" s="242">
        <v>39142</v>
      </c>
      <c r="H31" s="241">
        <v>11489524</v>
      </c>
      <c r="I31" s="241">
        <v>2</v>
      </c>
      <c r="J31" s="248" t="e">
        <v>#N/A</v>
      </c>
      <c r="K31" s="23">
        <f t="shared" si="0"/>
        <v>24</v>
      </c>
    </row>
    <row r="32" spans="1:11" s="23" customFormat="1" ht="12">
      <c r="A32" s="237">
        <f>IF(D32="","",COUNTA($D$7:D32))</f>
        <v>26</v>
      </c>
      <c r="B32" s="238" t="s">
        <v>1734</v>
      </c>
      <c r="C32" s="238" t="s">
        <v>1754</v>
      </c>
      <c r="D32" s="238" t="s">
        <v>192</v>
      </c>
      <c r="E32" s="235" t="s">
        <v>719</v>
      </c>
      <c r="F32" s="239" t="s">
        <v>1764</v>
      </c>
      <c r="G32" s="242">
        <v>38292</v>
      </c>
      <c r="H32" s="241">
        <v>10545800</v>
      </c>
      <c r="I32" s="241">
        <v>2</v>
      </c>
      <c r="J32" s="248" t="e">
        <v>#N/A</v>
      </c>
      <c r="K32" s="23">
        <f t="shared" si="0"/>
        <v>24</v>
      </c>
    </row>
    <row r="33" spans="1:11" s="23" customFormat="1" ht="12">
      <c r="A33" s="237">
        <f>IF(D33="","",COUNTA($D$7:D33))</f>
        <v>27</v>
      </c>
      <c r="B33" s="238" t="s">
        <v>1734</v>
      </c>
      <c r="C33" s="238" t="s">
        <v>1796</v>
      </c>
      <c r="D33" s="238" t="s">
        <v>185</v>
      </c>
      <c r="E33" s="235" t="s">
        <v>737</v>
      </c>
      <c r="F33" s="239" t="s">
        <v>1764</v>
      </c>
      <c r="G33" s="242">
        <v>38292</v>
      </c>
      <c r="H33" s="241">
        <v>10545800</v>
      </c>
      <c r="I33" s="241">
        <v>2</v>
      </c>
      <c r="J33" s="248" t="e">
        <v>#N/A</v>
      </c>
      <c r="K33" s="23">
        <f t="shared" si="0"/>
        <v>24</v>
      </c>
    </row>
    <row r="34" spans="1:11" s="23" customFormat="1" ht="12">
      <c r="A34" s="237">
        <f>IF(D34="","",COUNTA($D$7:D34))</f>
        <v>28</v>
      </c>
      <c r="B34" s="238" t="s">
        <v>1734</v>
      </c>
      <c r="C34" s="238" t="s">
        <v>1797</v>
      </c>
      <c r="D34" s="238" t="s">
        <v>186</v>
      </c>
      <c r="E34" s="235" t="s">
        <v>737</v>
      </c>
      <c r="F34" s="239" t="s">
        <v>1764</v>
      </c>
      <c r="G34" s="242">
        <v>38292</v>
      </c>
      <c r="H34" s="241">
        <v>10545800</v>
      </c>
      <c r="I34" s="241">
        <v>2</v>
      </c>
      <c r="J34" s="248" t="e">
        <v>#N/A</v>
      </c>
      <c r="K34" s="23">
        <f t="shared" si="0"/>
        <v>24</v>
      </c>
    </row>
    <row r="35" spans="1:11" s="23" customFormat="1" ht="12">
      <c r="A35" s="237">
        <f>IF(D35="","",COUNTA($D$7:D35))</f>
        <v>29</v>
      </c>
      <c r="B35" s="238" t="s">
        <v>1734</v>
      </c>
      <c r="C35" s="238" t="s">
        <v>1798</v>
      </c>
      <c r="D35" s="238" t="s">
        <v>163</v>
      </c>
      <c r="E35" s="235" t="s">
        <v>720</v>
      </c>
      <c r="F35" s="239" t="s">
        <v>1764</v>
      </c>
      <c r="G35" s="242">
        <v>38384</v>
      </c>
      <c r="H35" s="241">
        <v>10737880</v>
      </c>
      <c r="I35" s="241">
        <v>2</v>
      </c>
      <c r="J35" s="248" t="e">
        <v>#N/A</v>
      </c>
      <c r="K35" s="23">
        <f t="shared" si="0"/>
        <v>24</v>
      </c>
    </row>
    <row r="36" spans="1:11" s="23" customFormat="1" ht="12">
      <c r="A36" s="237">
        <f>IF(D36="","",COUNTA($D$7:D36))</f>
        <v>30</v>
      </c>
      <c r="B36" s="238" t="s">
        <v>1734</v>
      </c>
      <c r="C36" s="238" t="s">
        <v>1799</v>
      </c>
      <c r="D36" s="238" t="s">
        <v>164</v>
      </c>
      <c r="E36" s="235" t="s">
        <v>720</v>
      </c>
      <c r="F36" s="239" t="s">
        <v>1764</v>
      </c>
      <c r="G36" s="242">
        <v>38384</v>
      </c>
      <c r="H36" s="241">
        <v>10737880</v>
      </c>
      <c r="I36" s="241">
        <v>2</v>
      </c>
      <c r="J36" s="248" t="e">
        <v>#N/A</v>
      </c>
      <c r="K36" s="23">
        <f t="shared" si="0"/>
        <v>24</v>
      </c>
    </row>
    <row r="37" spans="1:11" s="23" customFormat="1" ht="12">
      <c r="A37" s="237">
        <f>IF(D37="","",COUNTA($D$7:D37))</f>
        <v>31</v>
      </c>
      <c r="B37" s="238" t="s">
        <v>1734</v>
      </c>
      <c r="C37" s="238" t="s">
        <v>1800</v>
      </c>
      <c r="D37" s="238" t="s">
        <v>46</v>
      </c>
      <c r="E37" s="235" t="s">
        <v>765</v>
      </c>
      <c r="F37" s="239" t="s">
        <v>1761</v>
      </c>
      <c r="G37" s="242">
        <v>39845</v>
      </c>
      <c r="H37" s="241">
        <v>14395353</v>
      </c>
      <c r="I37" s="241">
        <v>2</v>
      </c>
      <c r="J37" s="248" t="e">
        <v>#N/A</v>
      </c>
      <c r="K37" s="23">
        <f t="shared" si="0"/>
        <v>24</v>
      </c>
    </row>
    <row r="38" spans="1:11" s="23" customFormat="1" ht="12">
      <c r="A38" s="237">
        <f>IF(D38="","",COUNTA($D$7:D38))</f>
        <v>32</v>
      </c>
      <c r="B38" s="238" t="s">
        <v>1734</v>
      </c>
      <c r="C38" s="238" t="s">
        <v>1734</v>
      </c>
      <c r="D38" s="238" t="s">
        <v>85</v>
      </c>
      <c r="E38" s="235" t="s">
        <v>742</v>
      </c>
      <c r="F38" s="239" t="s">
        <v>1783</v>
      </c>
      <c r="G38" s="242">
        <v>39142</v>
      </c>
      <c r="H38" s="241">
        <v>23934950</v>
      </c>
      <c r="I38" s="241">
        <v>2</v>
      </c>
      <c r="J38" s="248" t="e">
        <v>#N/A</v>
      </c>
      <c r="K38" s="23">
        <f t="shared" si="0"/>
        <v>24</v>
      </c>
    </row>
    <row r="39" spans="1:11" s="23" customFormat="1" ht="12">
      <c r="A39" s="237">
        <f>IF(D39="","",COUNTA($D$7:D39))</f>
        <v>33</v>
      </c>
      <c r="B39" s="238" t="s">
        <v>1734</v>
      </c>
      <c r="C39" s="238" t="s">
        <v>1734</v>
      </c>
      <c r="D39" s="238" t="s">
        <v>84</v>
      </c>
      <c r="E39" s="235" t="s">
        <v>741</v>
      </c>
      <c r="F39" s="239" t="s">
        <v>1783</v>
      </c>
      <c r="G39" s="242">
        <v>39142</v>
      </c>
      <c r="H39" s="241">
        <v>17530950</v>
      </c>
      <c r="I39" s="241">
        <v>2</v>
      </c>
      <c r="J39" s="248" t="e">
        <v>#N/A</v>
      </c>
      <c r="K39" s="23">
        <f t="shared" si="0"/>
        <v>24</v>
      </c>
    </row>
    <row r="40" spans="1:11" s="23" customFormat="1" ht="12">
      <c r="A40" s="237">
        <f>IF(D40="","",COUNTA($D$7:D40))</f>
        <v>34</v>
      </c>
      <c r="B40" s="238" t="s">
        <v>1074</v>
      </c>
      <c r="C40" s="238" t="s">
        <v>1074</v>
      </c>
      <c r="D40" s="238" t="s">
        <v>41</v>
      </c>
      <c r="E40" s="235" t="s">
        <v>853</v>
      </c>
      <c r="F40" s="239" t="s">
        <v>1790</v>
      </c>
      <c r="G40" s="242">
        <v>40087</v>
      </c>
      <c r="H40" s="245">
        <v>15238095</v>
      </c>
      <c r="I40" s="241">
        <v>4</v>
      </c>
      <c r="J40" s="248" t="e">
        <v>#N/A</v>
      </c>
      <c r="K40" s="23">
        <f t="shared" si="0"/>
        <v>48</v>
      </c>
    </row>
    <row r="41" spans="1:11" s="23" customFormat="1" ht="12">
      <c r="A41" s="237">
        <f>IF(D41="","",COUNTA($D$7:D41))</f>
        <v>35</v>
      </c>
      <c r="B41" s="238" t="s">
        <v>1074</v>
      </c>
      <c r="C41" s="238" t="s">
        <v>1803</v>
      </c>
      <c r="D41" s="238" t="s">
        <v>563</v>
      </c>
      <c r="E41" s="235" t="s">
        <v>800</v>
      </c>
      <c r="F41" s="239" t="s">
        <v>1761</v>
      </c>
      <c r="G41" s="242">
        <v>41061</v>
      </c>
      <c r="H41" s="241">
        <v>13970000</v>
      </c>
      <c r="I41" s="241">
        <v>2</v>
      </c>
      <c r="J41" s="248" t="e">
        <v>#N/A</v>
      </c>
      <c r="K41" s="23">
        <f t="shared" si="0"/>
        <v>24</v>
      </c>
    </row>
    <row r="42" spans="1:11" s="23" customFormat="1" ht="12">
      <c r="A42" s="237">
        <f>IF(D42="","",COUNTA($D$7:D42))</f>
        <v>36</v>
      </c>
      <c r="B42" s="238" t="s">
        <v>1244</v>
      </c>
      <c r="C42" s="238" t="s">
        <v>1244</v>
      </c>
      <c r="D42" s="238" t="s">
        <v>201</v>
      </c>
      <c r="E42" s="235" t="s">
        <v>837</v>
      </c>
      <c r="F42" s="239" t="s">
        <v>1128</v>
      </c>
      <c r="G42" s="242">
        <v>39448</v>
      </c>
      <c r="H42" s="245">
        <v>20000000</v>
      </c>
      <c r="I42" s="244">
        <v>3</v>
      </c>
      <c r="J42" s="248" t="e">
        <v>#N/A</v>
      </c>
      <c r="K42" s="23">
        <f t="shared" si="0"/>
        <v>36</v>
      </c>
    </row>
    <row r="43" spans="1:11" s="23" customFormat="1" ht="12">
      <c r="A43" s="237">
        <f>IF(D43="","",COUNTA($D$7:D43))</f>
        <v>37</v>
      </c>
      <c r="B43" s="238" t="s">
        <v>1244</v>
      </c>
      <c r="C43" s="238" t="s">
        <v>1244</v>
      </c>
      <c r="D43" s="238" t="s">
        <v>645</v>
      </c>
      <c r="E43" s="235" t="s">
        <v>852</v>
      </c>
      <c r="F43" s="239" t="s">
        <v>1790</v>
      </c>
      <c r="G43" s="242">
        <v>40299</v>
      </c>
      <c r="H43" s="245">
        <v>16363636</v>
      </c>
      <c r="I43" s="241">
        <v>4</v>
      </c>
      <c r="J43" s="248" t="e">
        <v>#N/A</v>
      </c>
      <c r="K43" s="23">
        <f t="shared" si="0"/>
        <v>48</v>
      </c>
    </row>
    <row r="44" spans="1:11" s="23" customFormat="1" ht="12">
      <c r="A44" s="237">
        <f>IF(D44="","",COUNTA($D$7:D44))</f>
        <v>38</v>
      </c>
      <c r="B44" s="238" t="s">
        <v>1076</v>
      </c>
      <c r="C44" s="238" t="s">
        <v>1076</v>
      </c>
      <c r="D44" s="238" t="s">
        <v>637</v>
      </c>
      <c r="E44" s="235" t="s">
        <v>797</v>
      </c>
      <c r="F44" s="239" t="s">
        <v>1787</v>
      </c>
      <c r="G44" s="242">
        <v>41000</v>
      </c>
      <c r="H44" s="241">
        <v>22110000</v>
      </c>
      <c r="I44" s="241">
        <v>2</v>
      </c>
      <c r="J44" s="248" t="s">
        <v>1823</v>
      </c>
      <c r="K44" s="23">
        <f t="shared" si="0"/>
        <v>24</v>
      </c>
    </row>
    <row r="45" spans="1:11" s="23" customFormat="1" ht="12">
      <c r="A45" s="237">
        <f>IF(D45="","",COUNTA($D$7:D45))</f>
        <v>39</v>
      </c>
      <c r="B45" s="238" t="s">
        <v>1076</v>
      </c>
      <c r="C45" s="238" t="s">
        <v>1076</v>
      </c>
      <c r="D45" s="238" t="s">
        <v>83</v>
      </c>
      <c r="E45" s="235" t="s">
        <v>762</v>
      </c>
      <c r="F45" s="239" t="s">
        <v>1127</v>
      </c>
      <c r="G45" s="242">
        <v>39661</v>
      </c>
      <c r="H45" s="241">
        <v>11360952</v>
      </c>
      <c r="I45" s="241">
        <v>2</v>
      </c>
      <c r="J45" s="248" t="e">
        <v>#N/A</v>
      </c>
      <c r="K45" s="23">
        <f t="shared" si="0"/>
        <v>24</v>
      </c>
    </row>
    <row r="46" spans="1:11" s="23" customFormat="1" ht="12">
      <c r="A46" s="237">
        <f>IF(D46="","",COUNTA($D$7:D46))</f>
        <v>40</v>
      </c>
      <c r="B46" s="238" t="s">
        <v>1076</v>
      </c>
      <c r="C46" s="238" t="s">
        <v>1076</v>
      </c>
      <c r="D46" s="246" t="s">
        <v>360</v>
      </c>
      <c r="E46" s="235" t="s">
        <v>874</v>
      </c>
      <c r="F46" s="239" t="s">
        <v>1515</v>
      </c>
      <c r="G46" s="242">
        <v>40695</v>
      </c>
      <c r="H46" s="245">
        <v>20200000</v>
      </c>
      <c r="I46" s="241">
        <v>3</v>
      </c>
      <c r="J46" s="248" t="e">
        <v>#N/A</v>
      </c>
      <c r="K46" s="23">
        <f t="shared" si="0"/>
        <v>36</v>
      </c>
    </row>
    <row r="47" spans="1:11" s="23" customFormat="1" ht="12">
      <c r="A47" s="237">
        <f>IF(D47="","",COUNTA($D$7:D47))</f>
        <v>41</v>
      </c>
      <c r="B47" s="238" t="s">
        <v>1076</v>
      </c>
      <c r="C47" s="238" t="s">
        <v>1076</v>
      </c>
      <c r="D47" s="238" t="s">
        <v>234</v>
      </c>
      <c r="E47" s="235" t="s">
        <v>794</v>
      </c>
      <c r="F47" s="239" t="s">
        <v>1783</v>
      </c>
      <c r="G47" s="242">
        <v>40848</v>
      </c>
      <c r="H47" s="241">
        <v>18450000</v>
      </c>
      <c r="I47" s="241">
        <v>2</v>
      </c>
      <c r="J47" s="248" t="e">
        <v>#N/A</v>
      </c>
      <c r="K47" s="23">
        <f t="shared" si="0"/>
        <v>24</v>
      </c>
    </row>
    <row r="48" spans="1:11" s="23" customFormat="1" ht="12">
      <c r="A48" s="237">
        <f>IF(D48="","",COUNTA($D$7:D48))</f>
        <v>42</v>
      </c>
      <c r="B48" s="238" t="s">
        <v>1076</v>
      </c>
      <c r="C48" s="238" t="s">
        <v>1076</v>
      </c>
      <c r="D48" s="238" t="s">
        <v>235</v>
      </c>
      <c r="E48" s="235" t="s">
        <v>795</v>
      </c>
      <c r="F48" s="239" t="s">
        <v>1788</v>
      </c>
      <c r="G48" s="242">
        <v>40848</v>
      </c>
      <c r="H48" s="241">
        <v>19154000</v>
      </c>
      <c r="I48" s="241">
        <v>3</v>
      </c>
      <c r="J48" s="248" t="e">
        <v>#N/A</v>
      </c>
      <c r="K48" s="23">
        <f t="shared" si="0"/>
        <v>36</v>
      </c>
    </row>
    <row r="49" spans="1:11" s="23" customFormat="1" ht="12">
      <c r="A49" s="237">
        <f>IF(D49="","",COUNTA($D$7:D49))</f>
        <v>43</v>
      </c>
      <c r="B49" s="238" t="s">
        <v>1076</v>
      </c>
      <c r="C49" s="238" t="s">
        <v>1076</v>
      </c>
      <c r="D49" s="238" t="s">
        <v>696</v>
      </c>
      <c r="E49" s="235" t="s">
        <v>845</v>
      </c>
      <c r="F49" s="239" t="s">
        <v>1722</v>
      </c>
      <c r="G49" s="242">
        <v>40756</v>
      </c>
      <c r="H49" s="245">
        <v>14100000</v>
      </c>
      <c r="I49" s="241">
        <v>3</v>
      </c>
      <c r="J49" s="248" t="e">
        <v>#N/A</v>
      </c>
      <c r="K49" s="23">
        <f t="shared" si="0"/>
        <v>36</v>
      </c>
    </row>
    <row r="50" spans="1:11" s="23" customFormat="1" ht="12">
      <c r="A50" s="237">
        <f>IF(D50="","",COUNTA($D$7:D50))</f>
        <v>44</v>
      </c>
      <c r="B50" s="238" t="s">
        <v>1233</v>
      </c>
      <c r="C50" s="238" t="s">
        <v>1233</v>
      </c>
      <c r="D50" s="238" t="s">
        <v>569</v>
      </c>
      <c r="E50" s="235" t="s">
        <v>740</v>
      </c>
      <c r="F50" s="239" t="s">
        <v>1763</v>
      </c>
      <c r="G50" s="242">
        <v>38991</v>
      </c>
      <c r="H50" s="241">
        <v>28171055</v>
      </c>
      <c r="I50" s="241">
        <v>3</v>
      </c>
      <c r="J50" s="248" t="e">
        <v>#N/A</v>
      </c>
      <c r="K50" s="23">
        <f t="shared" si="0"/>
        <v>36</v>
      </c>
    </row>
    <row r="51" spans="1:11" s="23" customFormat="1" ht="12">
      <c r="A51" s="237">
        <f>IF(D51="","",COUNTA($D$7:D51))</f>
        <v>45</v>
      </c>
      <c r="B51" s="238" t="s">
        <v>1733</v>
      </c>
      <c r="C51" s="238" t="s">
        <v>317</v>
      </c>
      <c r="D51" s="238" t="s">
        <v>52</v>
      </c>
      <c r="E51" s="235" t="s">
        <v>732</v>
      </c>
      <c r="F51" s="239" t="s">
        <v>1768</v>
      </c>
      <c r="G51" s="242">
        <v>41122</v>
      </c>
      <c r="H51" s="241">
        <v>12852000</v>
      </c>
      <c r="I51" s="241">
        <v>3</v>
      </c>
      <c r="J51" s="248" t="e">
        <v>#N/A</v>
      </c>
      <c r="K51" s="23">
        <f t="shared" si="0"/>
        <v>36</v>
      </c>
    </row>
    <row r="52" spans="1:11" s="23" customFormat="1" ht="12">
      <c r="A52" s="237">
        <f>IF(D52="","",COUNTA($D$7:D52))</f>
        <v>46</v>
      </c>
      <c r="B52" s="238" t="s">
        <v>1733</v>
      </c>
      <c r="C52" s="238" t="s">
        <v>1759</v>
      </c>
      <c r="D52" s="238" t="s">
        <v>53</v>
      </c>
      <c r="E52" s="235" t="s">
        <v>732</v>
      </c>
      <c r="F52" s="239" t="s">
        <v>1768</v>
      </c>
      <c r="G52" s="242">
        <v>41122</v>
      </c>
      <c r="H52" s="241">
        <v>12852000</v>
      </c>
      <c r="I52" s="241">
        <v>3</v>
      </c>
      <c r="J52" s="248" t="e">
        <v>#N/A</v>
      </c>
      <c r="K52" s="23">
        <f t="shared" si="0"/>
        <v>36</v>
      </c>
    </row>
    <row r="53" spans="1:11" s="23" customFormat="1" ht="12">
      <c r="A53" s="237">
        <f>IF(D53="","",COUNTA($D$7:D53))</f>
        <v>47</v>
      </c>
      <c r="B53" s="238" t="s">
        <v>1733</v>
      </c>
      <c r="C53" s="238" t="s">
        <v>71</v>
      </c>
      <c r="D53" s="238" t="s">
        <v>66</v>
      </c>
      <c r="E53" s="235" t="s">
        <v>786</v>
      </c>
      <c r="F53" s="239" t="s">
        <v>1761</v>
      </c>
      <c r="G53" s="242">
        <v>40513</v>
      </c>
      <c r="H53" s="241">
        <v>29250000</v>
      </c>
      <c r="I53" s="241">
        <v>2</v>
      </c>
      <c r="J53" s="248" t="s">
        <v>1823</v>
      </c>
      <c r="K53" s="23">
        <f t="shared" si="0"/>
        <v>24</v>
      </c>
    </row>
    <row r="54" spans="1:11" s="23" customFormat="1" ht="12">
      <c r="A54" s="237">
        <f>IF(D54="","",COUNTA($D$7:D54))</f>
        <v>48</v>
      </c>
      <c r="B54" s="238" t="s">
        <v>1733</v>
      </c>
      <c r="C54" s="238" t="s">
        <v>1733</v>
      </c>
      <c r="D54" s="238" t="s">
        <v>553</v>
      </c>
      <c r="E54" s="235" t="s">
        <v>792</v>
      </c>
      <c r="F54" s="239" t="s">
        <v>1514</v>
      </c>
      <c r="G54" s="242">
        <v>40787</v>
      </c>
      <c r="H54" s="241">
        <v>18580530</v>
      </c>
      <c r="I54" s="241">
        <v>2</v>
      </c>
      <c r="J54" s="248" t="e">
        <v>#N/A</v>
      </c>
      <c r="K54" s="23">
        <f t="shared" si="0"/>
        <v>24</v>
      </c>
    </row>
    <row r="55" spans="1:11" s="23" customFormat="1" ht="12">
      <c r="A55" s="237">
        <f>IF(D55="","",COUNTA($D$7:D55))</f>
        <v>49</v>
      </c>
      <c r="B55" s="238" t="s">
        <v>1733</v>
      </c>
      <c r="C55" s="238" t="s">
        <v>504</v>
      </c>
      <c r="D55" s="238" t="s">
        <v>358</v>
      </c>
      <c r="E55" s="235" t="s">
        <v>854</v>
      </c>
      <c r="F55" s="239" t="s">
        <v>1790</v>
      </c>
      <c r="G55" s="242">
        <v>40391</v>
      </c>
      <c r="H55" s="245">
        <v>18181818</v>
      </c>
      <c r="I55" s="241">
        <v>4</v>
      </c>
      <c r="J55" s="248" t="e">
        <v>#N/A</v>
      </c>
      <c r="K55" s="23">
        <f t="shared" si="0"/>
        <v>48</v>
      </c>
    </row>
    <row r="56" spans="1:11" s="23" customFormat="1" ht="12">
      <c r="A56" s="237">
        <f>IF(D56="","",COUNTA($D$7:D56))</f>
        <v>50</v>
      </c>
      <c r="B56" s="238" t="s">
        <v>1733</v>
      </c>
      <c r="C56" s="238" t="s">
        <v>1820</v>
      </c>
      <c r="D56" s="238" t="s">
        <v>49</v>
      </c>
      <c r="E56" s="235" t="s">
        <v>729</v>
      </c>
      <c r="F56" s="239" t="s">
        <v>1764</v>
      </c>
      <c r="G56" s="242">
        <v>40725</v>
      </c>
      <c r="H56" s="241">
        <v>18652050</v>
      </c>
      <c r="I56" s="241">
        <v>2</v>
      </c>
      <c r="J56" s="248" t="e">
        <v>#N/A</v>
      </c>
      <c r="K56" s="23">
        <f t="shared" si="0"/>
        <v>24</v>
      </c>
    </row>
    <row r="57" spans="1:11" s="23" customFormat="1" ht="12">
      <c r="A57" s="237">
        <f>IF(D57="","",COUNTA($D$7:D57))</f>
        <v>51</v>
      </c>
      <c r="B57" s="238" t="s">
        <v>1733</v>
      </c>
      <c r="C57" s="238" t="s">
        <v>1819</v>
      </c>
      <c r="D57" s="238" t="s">
        <v>347</v>
      </c>
      <c r="E57" s="235" t="s">
        <v>727</v>
      </c>
      <c r="F57" s="239" t="s">
        <v>1764</v>
      </c>
      <c r="G57" s="242">
        <v>40360</v>
      </c>
      <c r="H57" s="241">
        <v>13561000</v>
      </c>
      <c r="I57" s="241">
        <v>2</v>
      </c>
      <c r="J57" s="248" t="s">
        <v>1823</v>
      </c>
      <c r="K57" s="23">
        <f t="shared" si="0"/>
        <v>24</v>
      </c>
    </row>
    <row r="58" spans="1:11" s="23" customFormat="1" ht="12">
      <c r="A58" s="237">
        <f>IF(D58="","",COUNTA($D$7:D58))</f>
        <v>52</v>
      </c>
      <c r="B58" s="238" t="s">
        <v>1733</v>
      </c>
      <c r="C58" s="238" t="s">
        <v>685</v>
      </c>
      <c r="D58" s="238" t="s">
        <v>77</v>
      </c>
      <c r="E58" s="235" t="s">
        <v>793</v>
      </c>
      <c r="F58" s="239" t="s">
        <v>1761</v>
      </c>
      <c r="G58" s="242">
        <v>40848</v>
      </c>
      <c r="H58" s="241">
        <v>10620000</v>
      </c>
      <c r="I58" s="241">
        <v>2</v>
      </c>
      <c r="J58" s="248" t="e">
        <v>#N/A</v>
      </c>
      <c r="K58" s="23">
        <f t="shared" si="0"/>
        <v>24</v>
      </c>
    </row>
    <row r="59" spans="1:11" s="23" customFormat="1" ht="12">
      <c r="A59" s="237">
        <f>IF(D59="","",COUNTA($D$7:D59))</f>
        <v>53</v>
      </c>
      <c r="B59" s="238" t="s">
        <v>1733</v>
      </c>
      <c r="C59" s="238" t="s">
        <v>685</v>
      </c>
      <c r="D59" s="238" t="s">
        <v>78</v>
      </c>
      <c r="E59" s="235" t="s">
        <v>793</v>
      </c>
      <c r="F59" s="239" t="s">
        <v>1761</v>
      </c>
      <c r="G59" s="242">
        <v>40848</v>
      </c>
      <c r="H59" s="241">
        <v>10620000</v>
      </c>
      <c r="I59" s="241">
        <v>2</v>
      </c>
      <c r="J59" s="248" t="e">
        <v>#N/A</v>
      </c>
      <c r="K59" s="23">
        <f t="shared" si="0"/>
        <v>24</v>
      </c>
    </row>
    <row r="60" spans="1:11" s="23" customFormat="1" ht="12">
      <c r="A60" s="237">
        <f>IF(D60="","",COUNTA($D$7:D60))</f>
        <v>54</v>
      </c>
      <c r="B60" s="238" t="s">
        <v>1733</v>
      </c>
      <c r="C60" s="238" t="s">
        <v>685</v>
      </c>
      <c r="D60" s="238" t="s">
        <v>79</v>
      </c>
      <c r="E60" s="235" t="s">
        <v>793</v>
      </c>
      <c r="F60" s="239" t="s">
        <v>1761</v>
      </c>
      <c r="G60" s="242">
        <v>40848</v>
      </c>
      <c r="H60" s="241">
        <v>10620000</v>
      </c>
      <c r="I60" s="241">
        <v>2</v>
      </c>
      <c r="J60" s="248" t="e">
        <v>#N/A</v>
      </c>
      <c r="K60" s="23">
        <f t="shared" si="0"/>
        <v>24</v>
      </c>
    </row>
    <row r="61" spans="1:11" s="23" customFormat="1" ht="12">
      <c r="A61" s="237">
        <f>IF(D61="","",COUNTA($D$7:D61))</f>
        <v>55</v>
      </c>
      <c r="B61" s="238" t="s">
        <v>1733</v>
      </c>
      <c r="C61" s="238" t="s">
        <v>686</v>
      </c>
      <c r="D61" s="238" t="s">
        <v>81</v>
      </c>
      <c r="E61" s="235" t="s">
        <v>793</v>
      </c>
      <c r="F61" s="239" t="s">
        <v>1761</v>
      </c>
      <c r="G61" s="242">
        <v>40848</v>
      </c>
      <c r="H61" s="241">
        <v>10200000</v>
      </c>
      <c r="I61" s="241">
        <v>2</v>
      </c>
      <c r="J61" s="248" t="e">
        <v>#N/A</v>
      </c>
      <c r="K61" s="23">
        <f t="shared" si="0"/>
        <v>24</v>
      </c>
    </row>
    <row r="62" spans="1:11" s="23" customFormat="1" ht="12">
      <c r="A62" s="237">
        <f>IF(D62="","",COUNTA($D$7:D62))</f>
        <v>56</v>
      </c>
      <c r="B62" s="238" t="s">
        <v>1733</v>
      </c>
      <c r="C62" s="238" t="s">
        <v>687</v>
      </c>
      <c r="D62" s="238" t="s">
        <v>82</v>
      </c>
      <c r="E62" s="235" t="s">
        <v>793</v>
      </c>
      <c r="F62" s="239" t="s">
        <v>1761</v>
      </c>
      <c r="G62" s="242">
        <v>40848</v>
      </c>
      <c r="H62" s="241">
        <v>10200000</v>
      </c>
      <c r="I62" s="241">
        <v>2</v>
      </c>
      <c r="J62" s="248" t="e">
        <v>#N/A</v>
      </c>
      <c r="K62" s="23">
        <f t="shared" si="0"/>
        <v>24</v>
      </c>
    </row>
    <row r="63" spans="1:11" s="23" customFormat="1" ht="12">
      <c r="A63" s="237">
        <f>IF(D63="","",COUNTA($D$7:D63))</f>
        <v>57</v>
      </c>
      <c r="B63" s="238" t="s">
        <v>1733</v>
      </c>
      <c r="C63" s="238" t="s">
        <v>1809</v>
      </c>
      <c r="D63" s="238" t="s">
        <v>593</v>
      </c>
      <c r="E63" s="235" t="s">
        <v>798</v>
      </c>
      <c r="F63" s="239" t="s">
        <v>1761</v>
      </c>
      <c r="G63" s="242">
        <v>41030</v>
      </c>
      <c r="H63" s="241">
        <v>13970000</v>
      </c>
      <c r="I63" s="241">
        <v>2</v>
      </c>
      <c r="J63" s="248" t="e">
        <v>#N/A</v>
      </c>
      <c r="K63" s="23">
        <f t="shared" si="0"/>
        <v>24</v>
      </c>
    </row>
    <row r="64" spans="1:11" s="23" customFormat="1" ht="12">
      <c r="A64" s="237">
        <f>IF(D64="","",COUNTA($D$7:D64))</f>
        <v>58</v>
      </c>
      <c r="B64" s="238" t="s">
        <v>1733</v>
      </c>
      <c r="C64" s="238" t="s">
        <v>1810</v>
      </c>
      <c r="D64" s="238" t="s">
        <v>89</v>
      </c>
      <c r="E64" s="235" t="s">
        <v>798</v>
      </c>
      <c r="F64" s="239" t="s">
        <v>1761</v>
      </c>
      <c r="G64" s="242">
        <v>41030</v>
      </c>
      <c r="H64" s="241">
        <v>13970000</v>
      </c>
      <c r="I64" s="241">
        <v>2</v>
      </c>
      <c r="J64" s="248" t="s">
        <v>1823</v>
      </c>
      <c r="K64" s="23">
        <f t="shared" si="0"/>
        <v>24</v>
      </c>
    </row>
    <row r="65" spans="1:11" s="23" customFormat="1" ht="12">
      <c r="A65" s="237">
        <f>IF(D65="","",COUNTA($D$7:D65))</f>
        <v>59</v>
      </c>
      <c r="B65" s="238" t="s">
        <v>1733</v>
      </c>
      <c r="C65" s="238" t="s">
        <v>92</v>
      </c>
      <c r="D65" s="238" t="s">
        <v>90</v>
      </c>
      <c r="E65" s="235" t="s">
        <v>798</v>
      </c>
      <c r="F65" s="239" t="s">
        <v>1761</v>
      </c>
      <c r="G65" s="242">
        <v>41030</v>
      </c>
      <c r="H65" s="241">
        <v>13970000</v>
      </c>
      <c r="I65" s="241">
        <v>2</v>
      </c>
      <c r="J65" s="248" t="s">
        <v>1823</v>
      </c>
      <c r="K65" s="23">
        <f t="shared" si="0"/>
        <v>24</v>
      </c>
    </row>
    <row r="66" spans="1:11" s="23" customFormat="1" ht="12">
      <c r="A66" s="237">
        <f>IF(D66="","",COUNTA($D$7:D66))</f>
        <v>60</v>
      </c>
      <c r="B66" s="238" t="s">
        <v>1733</v>
      </c>
      <c r="C66" s="238" t="s">
        <v>1805</v>
      </c>
      <c r="D66" s="238" t="s">
        <v>677</v>
      </c>
      <c r="E66" s="235" t="s">
        <v>743</v>
      </c>
      <c r="F66" s="239" t="s">
        <v>1764</v>
      </c>
      <c r="G66" s="242">
        <v>39142</v>
      </c>
      <c r="H66" s="241">
        <v>11489524</v>
      </c>
      <c r="I66" s="241">
        <v>2</v>
      </c>
      <c r="J66" s="248" t="e">
        <v>#N/A</v>
      </c>
      <c r="K66" s="23">
        <f t="shared" si="0"/>
        <v>24</v>
      </c>
    </row>
    <row r="67" spans="1:11" s="23" customFormat="1" ht="12">
      <c r="A67" s="237">
        <f>IF(D67="","",COUNTA($D$7:D67))</f>
        <v>61</v>
      </c>
      <c r="B67" s="238" t="s">
        <v>1733</v>
      </c>
      <c r="C67" s="238" t="s">
        <v>1806</v>
      </c>
      <c r="D67" s="238" t="s">
        <v>678</v>
      </c>
      <c r="E67" s="235" t="s">
        <v>743</v>
      </c>
      <c r="F67" s="239" t="s">
        <v>1764</v>
      </c>
      <c r="G67" s="242">
        <v>39142</v>
      </c>
      <c r="H67" s="241">
        <v>11489522</v>
      </c>
      <c r="I67" s="241">
        <v>2</v>
      </c>
      <c r="J67" s="248" t="e">
        <v>#N/A</v>
      </c>
      <c r="K67" s="23">
        <f t="shared" si="0"/>
        <v>24</v>
      </c>
    </row>
    <row r="68" spans="1:11" s="23" customFormat="1" ht="12">
      <c r="A68" s="237">
        <f>IF(D68="","",COUNTA($D$7:D68))</f>
        <v>62</v>
      </c>
      <c r="B68" s="238" t="s">
        <v>1733</v>
      </c>
      <c r="C68" s="238" t="s">
        <v>1804</v>
      </c>
      <c r="D68" s="238" t="s">
        <v>187</v>
      </c>
      <c r="E68" s="235" t="s">
        <v>737</v>
      </c>
      <c r="F68" s="239" t="s">
        <v>1764</v>
      </c>
      <c r="G68" s="242">
        <v>38292</v>
      </c>
      <c r="H68" s="241">
        <v>10545800</v>
      </c>
      <c r="I68" s="241">
        <v>2</v>
      </c>
      <c r="J68" s="248" t="e">
        <v>#N/A</v>
      </c>
      <c r="K68" s="23">
        <f t="shared" si="0"/>
        <v>24</v>
      </c>
    </row>
    <row r="69" spans="1:11" s="23" customFormat="1" ht="12">
      <c r="A69" s="237">
        <f>IF(D69="","",COUNTA($D$7:D69))</f>
        <v>63</v>
      </c>
      <c r="B69" s="238" t="s">
        <v>1733</v>
      </c>
      <c r="C69" s="238" t="s">
        <v>633</v>
      </c>
      <c r="D69" s="238" t="s">
        <v>188</v>
      </c>
      <c r="E69" s="235" t="s">
        <v>737</v>
      </c>
      <c r="F69" s="239" t="s">
        <v>1764</v>
      </c>
      <c r="G69" s="242">
        <v>38292</v>
      </c>
      <c r="H69" s="241">
        <v>10545800</v>
      </c>
      <c r="I69" s="241">
        <v>2</v>
      </c>
      <c r="J69" s="248" t="e">
        <v>#N/A</v>
      </c>
      <c r="K69" s="23">
        <f t="shared" si="0"/>
        <v>24</v>
      </c>
    </row>
    <row r="70" spans="1:11" s="23" customFormat="1" ht="12">
      <c r="A70" s="237">
        <f>IF(D70="","",COUNTA($D$7:D70))</f>
        <v>64</v>
      </c>
      <c r="B70" s="238" t="s">
        <v>1733</v>
      </c>
      <c r="C70" s="238" t="s">
        <v>110</v>
      </c>
      <c r="D70" s="238" t="s">
        <v>680</v>
      </c>
      <c r="E70" s="235" t="s">
        <v>720</v>
      </c>
      <c r="F70" s="239" t="s">
        <v>1764</v>
      </c>
      <c r="G70" s="242">
        <v>38384</v>
      </c>
      <c r="H70" s="241">
        <v>10733800</v>
      </c>
      <c r="I70" s="241">
        <v>2</v>
      </c>
      <c r="J70" s="248" t="e">
        <v>#N/A</v>
      </c>
      <c r="K70" s="23">
        <f t="shared" si="0"/>
        <v>24</v>
      </c>
    </row>
    <row r="71" spans="1:11" s="23" customFormat="1" ht="12">
      <c r="A71" s="237">
        <f>IF(D71="","",COUNTA($D$7:D71))</f>
        <v>65</v>
      </c>
      <c r="B71" s="238" t="s">
        <v>1733</v>
      </c>
      <c r="C71" s="238" t="s">
        <v>165</v>
      </c>
      <c r="D71" s="238" t="s">
        <v>683</v>
      </c>
      <c r="E71" s="235" t="s">
        <v>720</v>
      </c>
      <c r="F71" s="239" t="s">
        <v>1764</v>
      </c>
      <c r="G71" s="242">
        <v>38384</v>
      </c>
      <c r="H71" s="241">
        <v>10737880</v>
      </c>
      <c r="I71" s="241">
        <v>2</v>
      </c>
      <c r="J71" s="248" t="e">
        <v>#N/A</v>
      </c>
      <c r="K71" s="23">
        <f t="shared" si="0"/>
        <v>24</v>
      </c>
    </row>
    <row r="72" spans="1:11" s="23" customFormat="1" ht="12">
      <c r="A72" s="237">
        <f>IF(D72="","",COUNTA($D$7:D72))</f>
        <v>66</v>
      </c>
      <c r="B72" s="238" t="s">
        <v>1733</v>
      </c>
      <c r="C72" s="238" t="s">
        <v>1807</v>
      </c>
      <c r="D72" s="238" t="s">
        <v>231</v>
      </c>
      <c r="E72" s="235" t="s">
        <v>764</v>
      </c>
      <c r="F72" s="239" t="s">
        <v>1761</v>
      </c>
      <c r="G72" s="242">
        <v>39814</v>
      </c>
      <c r="H72" s="241">
        <v>13284040</v>
      </c>
      <c r="I72" s="241">
        <v>2</v>
      </c>
      <c r="J72" s="248" t="e">
        <v>#N/A</v>
      </c>
      <c r="K72" s="23">
        <f t="shared" ref="K72:K135" si="1">INT(I72*12)</f>
        <v>24</v>
      </c>
    </row>
    <row r="73" spans="1:11" s="23" customFormat="1" ht="12">
      <c r="A73" s="237">
        <f>IF(D73="","",COUNTA($D$7:D73))</f>
        <v>67</v>
      </c>
      <c r="B73" s="238" t="s">
        <v>1733</v>
      </c>
      <c r="C73" s="238" t="s">
        <v>568</v>
      </c>
      <c r="D73" s="238" t="s">
        <v>562</v>
      </c>
      <c r="E73" s="235" t="s">
        <v>799</v>
      </c>
      <c r="F73" s="239" t="s">
        <v>1761</v>
      </c>
      <c r="G73" s="242">
        <v>41061</v>
      </c>
      <c r="H73" s="241">
        <v>13850000</v>
      </c>
      <c r="I73" s="241">
        <v>2</v>
      </c>
      <c r="J73" s="248" t="s">
        <v>1823</v>
      </c>
      <c r="K73" s="23">
        <f t="shared" si="1"/>
        <v>24</v>
      </c>
    </row>
    <row r="74" spans="1:11" s="23" customFormat="1" ht="12">
      <c r="A74" s="237">
        <f>IF(D74="","",COUNTA($D$7:D74))</f>
        <v>68</v>
      </c>
      <c r="B74" s="238" t="s">
        <v>1733</v>
      </c>
      <c r="C74" s="238" t="s">
        <v>441</v>
      </c>
      <c r="D74" s="238" t="s">
        <v>213</v>
      </c>
      <c r="E74" s="235" t="s">
        <v>728</v>
      </c>
      <c r="F74" s="239" t="s">
        <v>1761</v>
      </c>
      <c r="G74" s="242">
        <v>40544</v>
      </c>
      <c r="H74" s="241">
        <v>29250000</v>
      </c>
      <c r="I74" s="241">
        <v>2</v>
      </c>
      <c r="J74" s="248" t="e">
        <v>#N/A</v>
      </c>
      <c r="K74" s="23">
        <f t="shared" si="1"/>
        <v>24</v>
      </c>
    </row>
    <row r="75" spans="1:11" s="23" customFormat="1" ht="12">
      <c r="A75" s="237">
        <f>IF(D75="","",COUNTA($D$7:D75))</f>
        <v>69</v>
      </c>
      <c r="B75" s="238" t="s">
        <v>1733</v>
      </c>
      <c r="C75" s="238" t="s">
        <v>136</v>
      </c>
      <c r="D75" s="238" t="s">
        <v>198</v>
      </c>
      <c r="E75" s="235" t="s">
        <v>724</v>
      </c>
      <c r="F75" s="239" t="s">
        <v>1761</v>
      </c>
      <c r="G75" s="242">
        <v>39203</v>
      </c>
      <c r="H75" s="241">
        <v>22857000</v>
      </c>
      <c r="I75" s="241">
        <v>2</v>
      </c>
      <c r="J75" s="248" t="s">
        <v>1823</v>
      </c>
      <c r="K75" s="23">
        <f t="shared" si="1"/>
        <v>24</v>
      </c>
    </row>
    <row r="76" spans="1:11" s="23" customFormat="1" ht="12">
      <c r="A76" s="237">
        <f>IF(D76="","",COUNTA($D$7:D76))</f>
        <v>70</v>
      </c>
      <c r="B76" s="238" t="s">
        <v>1733</v>
      </c>
      <c r="C76" s="238" t="s">
        <v>598</v>
      </c>
      <c r="D76" s="238" t="s">
        <v>597</v>
      </c>
      <c r="E76" s="235" t="s">
        <v>750</v>
      </c>
      <c r="F76" s="239" t="s">
        <v>1761</v>
      </c>
      <c r="G76" s="242">
        <v>39326</v>
      </c>
      <c r="H76" s="241">
        <v>22387140</v>
      </c>
      <c r="I76" s="241">
        <v>2</v>
      </c>
      <c r="J76" s="248" t="s">
        <v>1823</v>
      </c>
      <c r="K76" s="23">
        <f t="shared" si="1"/>
        <v>24</v>
      </c>
    </row>
    <row r="77" spans="1:11" s="23" customFormat="1" ht="12">
      <c r="A77" s="237">
        <f>IF(D77="","",COUNTA($D$7:D77))</f>
        <v>71</v>
      </c>
      <c r="B77" s="238" t="s">
        <v>1733</v>
      </c>
      <c r="C77" s="238" t="s">
        <v>1777</v>
      </c>
      <c r="D77" s="238" t="s">
        <v>132</v>
      </c>
      <c r="E77" s="235" t="s">
        <v>768</v>
      </c>
      <c r="F77" s="239" t="s">
        <v>1761</v>
      </c>
      <c r="G77" s="242">
        <v>39904</v>
      </c>
      <c r="H77" s="241">
        <v>13390476</v>
      </c>
      <c r="I77" s="241">
        <v>2</v>
      </c>
      <c r="J77" s="248" t="e">
        <v>#N/A</v>
      </c>
      <c r="K77" s="23">
        <f t="shared" si="1"/>
        <v>24</v>
      </c>
    </row>
    <row r="78" spans="1:11" s="23" customFormat="1" ht="12">
      <c r="A78" s="237">
        <f>IF(D78="","",COUNTA($D$7:D78))</f>
        <v>72</v>
      </c>
      <c r="B78" s="238" t="s">
        <v>1733</v>
      </c>
      <c r="C78" s="238" t="s">
        <v>441</v>
      </c>
      <c r="D78" s="238" t="s">
        <v>605</v>
      </c>
      <c r="E78" s="235" t="s">
        <v>731</v>
      </c>
      <c r="F78" s="239" t="s">
        <v>1781</v>
      </c>
      <c r="G78" s="242">
        <v>40909</v>
      </c>
      <c r="H78" s="241">
        <v>12172727</v>
      </c>
      <c r="I78" s="241">
        <v>2</v>
      </c>
      <c r="J78" s="248" t="e">
        <v>#N/A</v>
      </c>
      <c r="K78" s="23">
        <f t="shared" si="1"/>
        <v>24</v>
      </c>
    </row>
    <row r="79" spans="1:11" s="23" customFormat="1" ht="12">
      <c r="A79" s="237">
        <f>IF(D79="","",COUNTA($D$7:D79))</f>
        <v>73</v>
      </c>
      <c r="B79" s="238" t="s">
        <v>1733</v>
      </c>
      <c r="C79" s="238" t="s">
        <v>200</v>
      </c>
      <c r="D79" s="238" t="s">
        <v>471</v>
      </c>
      <c r="E79" s="235" t="s">
        <v>777</v>
      </c>
      <c r="F79" s="239" t="s">
        <v>1785</v>
      </c>
      <c r="G79" s="242">
        <v>40238</v>
      </c>
      <c r="H79" s="241">
        <v>29605000</v>
      </c>
      <c r="I79" s="241">
        <v>2</v>
      </c>
      <c r="J79" s="248" t="e">
        <v>#N/A</v>
      </c>
      <c r="K79" s="23">
        <f t="shared" si="1"/>
        <v>24</v>
      </c>
    </row>
    <row r="80" spans="1:11" s="23" customFormat="1" ht="12">
      <c r="A80" s="237">
        <f>IF(D80="","",COUNTA($D$7:D80))</f>
        <v>74</v>
      </c>
      <c r="B80" s="238" t="s">
        <v>1733</v>
      </c>
      <c r="C80" s="238" t="s">
        <v>1733</v>
      </c>
      <c r="D80" s="238" t="s">
        <v>464</v>
      </c>
      <c r="E80" s="236" t="s">
        <v>1732</v>
      </c>
      <c r="F80" s="239" t="s">
        <v>1779</v>
      </c>
      <c r="G80" s="242">
        <v>39630</v>
      </c>
      <c r="H80" s="241">
        <v>13560288</v>
      </c>
      <c r="I80" s="241">
        <v>2</v>
      </c>
      <c r="J80" s="248" t="e">
        <v>#N/A</v>
      </c>
      <c r="K80" s="23">
        <f t="shared" si="1"/>
        <v>24</v>
      </c>
    </row>
    <row r="81" spans="1:11" s="23" customFormat="1" ht="12">
      <c r="A81" s="237">
        <f>IF(D81="","",COUNTA($D$7:D81))</f>
        <v>75</v>
      </c>
      <c r="B81" s="238" t="s">
        <v>1733</v>
      </c>
      <c r="C81" s="238" t="s">
        <v>1733</v>
      </c>
      <c r="D81" s="238" t="s">
        <v>209</v>
      </c>
      <c r="E81" s="235" t="s">
        <v>787</v>
      </c>
      <c r="F81" s="239" t="s">
        <v>1765</v>
      </c>
      <c r="G81" s="242">
        <v>40544</v>
      </c>
      <c r="H81" s="241">
        <v>10000000</v>
      </c>
      <c r="I81" s="241">
        <v>2</v>
      </c>
      <c r="J81" s="248" t="s">
        <v>1823</v>
      </c>
      <c r="K81" s="23">
        <f t="shared" si="1"/>
        <v>24</v>
      </c>
    </row>
    <row r="82" spans="1:11" s="23" customFormat="1" ht="12">
      <c r="A82" s="237">
        <f>IF(D82="","",COUNTA($D$7:D82))</f>
        <v>76</v>
      </c>
      <c r="B82" s="238" t="s">
        <v>1733</v>
      </c>
      <c r="C82" s="238" t="s">
        <v>1733</v>
      </c>
      <c r="D82" s="238" t="s">
        <v>210</v>
      </c>
      <c r="E82" s="235" t="s">
        <v>787</v>
      </c>
      <c r="F82" s="239" t="s">
        <v>1765</v>
      </c>
      <c r="G82" s="242">
        <v>40544</v>
      </c>
      <c r="H82" s="241">
        <v>10000000</v>
      </c>
      <c r="I82" s="241">
        <v>2</v>
      </c>
      <c r="J82" s="248" t="s">
        <v>1823</v>
      </c>
      <c r="K82" s="23">
        <f t="shared" si="1"/>
        <v>24</v>
      </c>
    </row>
    <row r="83" spans="1:11" s="23" customFormat="1" ht="12">
      <c r="A83" s="237">
        <f>IF(D83="","",COUNTA($D$7:D83))</f>
        <v>77</v>
      </c>
      <c r="B83" s="238" t="s">
        <v>1733</v>
      </c>
      <c r="C83" s="238" t="s">
        <v>418</v>
      </c>
      <c r="D83" s="238" t="s">
        <v>416</v>
      </c>
      <c r="E83" s="235" t="s">
        <v>718</v>
      </c>
      <c r="F83" s="239" t="s">
        <v>1778</v>
      </c>
      <c r="G83" s="240">
        <v>38261</v>
      </c>
      <c r="H83" s="241">
        <v>11822250</v>
      </c>
      <c r="I83" s="241">
        <v>2</v>
      </c>
      <c r="J83" s="248" t="e">
        <v>#N/A</v>
      </c>
      <c r="K83" s="23">
        <f t="shared" si="1"/>
        <v>24</v>
      </c>
    </row>
    <row r="84" spans="1:11" s="23" customFormat="1" ht="12">
      <c r="A84" s="237">
        <f>IF(D84="","",COUNTA($D$7:D84))</f>
        <v>78</v>
      </c>
      <c r="B84" s="238" t="s">
        <v>1733</v>
      </c>
      <c r="C84" s="238" t="s">
        <v>1758</v>
      </c>
      <c r="D84" s="238" t="s">
        <v>180</v>
      </c>
      <c r="E84" s="235" t="s">
        <v>721</v>
      </c>
      <c r="F84" s="239" t="s">
        <v>1779</v>
      </c>
      <c r="G84" s="242">
        <v>38473</v>
      </c>
      <c r="H84" s="241">
        <v>10855195</v>
      </c>
      <c r="I84" s="241">
        <v>2</v>
      </c>
      <c r="J84" s="248" t="e">
        <v>#N/A</v>
      </c>
      <c r="K84" s="23">
        <f t="shared" si="1"/>
        <v>24</v>
      </c>
    </row>
    <row r="85" spans="1:11" s="23" customFormat="1" ht="12">
      <c r="A85" s="237">
        <f>IF(D85="","",COUNTA($D$7:D85))</f>
        <v>79</v>
      </c>
      <c r="B85" s="238" t="s">
        <v>1733</v>
      </c>
      <c r="C85" s="238" t="s">
        <v>1808</v>
      </c>
      <c r="D85" s="238" t="s">
        <v>196</v>
      </c>
      <c r="E85" s="235" t="s">
        <v>783</v>
      </c>
      <c r="F85" s="239" t="s">
        <v>1761</v>
      </c>
      <c r="G85" s="242">
        <v>40452</v>
      </c>
      <c r="H85" s="241">
        <v>12675000</v>
      </c>
      <c r="I85" s="241">
        <v>2</v>
      </c>
      <c r="J85" s="248" t="s">
        <v>1823</v>
      </c>
      <c r="K85" s="23">
        <f t="shared" si="1"/>
        <v>24</v>
      </c>
    </row>
    <row r="86" spans="1:11" s="23" customFormat="1" ht="12">
      <c r="A86" s="237">
        <f>IF(D86="","",COUNTA($D$7:D86))</f>
        <v>80</v>
      </c>
      <c r="B86" s="238" t="s">
        <v>1733</v>
      </c>
      <c r="C86" s="238" t="s">
        <v>689</v>
      </c>
      <c r="D86" s="238" t="s">
        <v>195</v>
      </c>
      <c r="E86" s="235" t="s">
        <v>782</v>
      </c>
      <c r="F86" s="239" t="s">
        <v>1761</v>
      </c>
      <c r="G86" s="242">
        <v>40452</v>
      </c>
      <c r="H86" s="241">
        <v>23600000</v>
      </c>
      <c r="I86" s="241">
        <v>2</v>
      </c>
      <c r="J86" s="248" t="e">
        <v>#N/A</v>
      </c>
      <c r="K86" s="23">
        <f t="shared" si="1"/>
        <v>24</v>
      </c>
    </row>
    <row r="87" spans="1:11" s="23" customFormat="1" ht="12">
      <c r="A87" s="237">
        <f>IF(D87="","",COUNTA($D$7:D87))</f>
        <v>81</v>
      </c>
      <c r="B87" s="238" t="s">
        <v>1077</v>
      </c>
      <c r="C87" s="238" t="s">
        <v>1813</v>
      </c>
      <c r="D87" s="238" t="s">
        <v>659</v>
      </c>
      <c r="E87" s="235" t="s">
        <v>842</v>
      </c>
      <c r="F87" s="239" t="s">
        <v>1516</v>
      </c>
      <c r="G87" s="242">
        <v>40603</v>
      </c>
      <c r="H87" s="245">
        <v>12700000</v>
      </c>
      <c r="I87" s="244">
        <v>3</v>
      </c>
      <c r="J87" s="248" t="e">
        <v>#N/A</v>
      </c>
      <c r="K87" s="23">
        <f t="shared" si="1"/>
        <v>36</v>
      </c>
    </row>
    <row r="88" spans="1:11" s="23" customFormat="1" ht="12">
      <c r="A88" s="237">
        <f>IF(D88="","",COUNTA($D$7:D88))</f>
        <v>82</v>
      </c>
      <c r="B88" s="238" t="s">
        <v>1077</v>
      </c>
      <c r="C88" s="238" t="s">
        <v>1813</v>
      </c>
      <c r="D88" s="238" t="s">
        <v>169</v>
      </c>
      <c r="E88" s="235" t="s">
        <v>843</v>
      </c>
      <c r="F88" s="239" t="s">
        <v>1516</v>
      </c>
      <c r="G88" s="242">
        <v>40634</v>
      </c>
      <c r="H88" s="245">
        <v>26900000</v>
      </c>
      <c r="I88" s="244">
        <v>3</v>
      </c>
      <c r="J88" s="248" t="e">
        <v>#N/A</v>
      </c>
      <c r="K88" s="23">
        <f t="shared" si="1"/>
        <v>36</v>
      </c>
    </row>
    <row r="89" spans="1:11" s="23" customFormat="1" ht="12">
      <c r="A89" s="237">
        <f>IF(D89="","",COUNTA($D$7:D89))</f>
        <v>83</v>
      </c>
      <c r="B89" s="238" t="s">
        <v>1077</v>
      </c>
      <c r="C89" s="238" t="s">
        <v>1813</v>
      </c>
      <c r="D89" s="238" t="s">
        <v>170</v>
      </c>
      <c r="E89" s="235" t="s">
        <v>843</v>
      </c>
      <c r="F89" s="239" t="s">
        <v>1516</v>
      </c>
      <c r="G89" s="242">
        <v>40634</v>
      </c>
      <c r="H89" s="245">
        <v>26900000</v>
      </c>
      <c r="I89" s="244">
        <v>3</v>
      </c>
      <c r="J89" s="248" t="e">
        <v>#N/A</v>
      </c>
      <c r="K89" s="23">
        <f t="shared" si="1"/>
        <v>36</v>
      </c>
    </row>
    <row r="90" spans="1:11" s="23" customFormat="1" ht="12">
      <c r="A90" s="237">
        <f>IF(D90="","",COUNTA($D$7:D90))</f>
        <v>84</v>
      </c>
      <c r="B90" s="238" t="s">
        <v>1077</v>
      </c>
      <c r="C90" s="238" t="s">
        <v>1813</v>
      </c>
      <c r="D90" s="238" t="s">
        <v>171</v>
      </c>
      <c r="E90" s="235" t="s">
        <v>843</v>
      </c>
      <c r="F90" s="239" t="s">
        <v>1516</v>
      </c>
      <c r="G90" s="242">
        <v>40634</v>
      </c>
      <c r="H90" s="245">
        <v>26900000</v>
      </c>
      <c r="I90" s="244">
        <v>3</v>
      </c>
      <c r="J90" s="248" t="e">
        <v>#N/A</v>
      </c>
      <c r="K90" s="23">
        <f t="shared" si="1"/>
        <v>36</v>
      </c>
    </row>
    <row r="91" spans="1:11" s="23" customFormat="1" ht="12">
      <c r="A91" s="237">
        <f>IF(D91="","",COUNTA($D$7:D91))</f>
        <v>85</v>
      </c>
      <c r="B91" s="238" t="s">
        <v>1077</v>
      </c>
      <c r="C91" s="238" t="s">
        <v>1813</v>
      </c>
      <c r="D91" s="238" t="s">
        <v>172</v>
      </c>
      <c r="E91" s="235" t="s">
        <v>843</v>
      </c>
      <c r="F91" s="239" t="s">
        <v>1516</v>
      </c>
      <c r="G91" s="242">
        <v>40634</v>
      </c>
      <c r="H91" s="245">
        <v>26900000</v>
      </c>
      <c r="I91" s="244">
        <v>3</v>
      </c>
      <c r="J91" s="248" t="e">
        <v>#N/A</v>
      </c>
      <c r="K91" s="23">
        <f t="shared" si="1"/>
        <v>36</v>
      </c>
    </row>
    <row r="92" spans="1:11" s="23" customFormat="1" ht="12">
      <c r="A92" s="237">
        <f>IF(D92="","",COUNTA($D$7:D92))</f>
        <v>86</v>
      </c>
      <c r="B92" s="238" t="s">
        <v>1077</v>
      </c>
      <c r="C92" s="238" t="s">
        <v>1813</v>
      </c>
      <c r="D92" s="238" t="s">
        <v>640</v>
      </c>
      <c r="E92" s="235" t="s">
        <v>838</v>
      </c>
      <c r="F92" s="239" t="s">
        <v>1516</v>
      </c>
      <c r="G92" s="242">
        <v>40452</v>
      </c>
      <c r="H92" s="245">
        <v>17101000</v>
      </c>
      <c r="I92" s="244">
        <v>3</v>
      </c>
      <c r="J92" s="248" t="e">
        <v>#N/A</v>
      </c>
      <c r="K92" s="23">
        <f t="shared" si="1"/>
        <v>36</v>
      </c>
    </row>
    <row r="93" spans="1:11" s="23" customFormat="1" ht="12">
      <c r="A93" s="237">
        <f>IF(D93="","",COUNTA($D$7:D93))</f>
        <v>87</v>
      </c>
      <c r="B93" s="238" t="s">
        <v>1077</v>
      </c>
      <c r="C93" s="238" t="s">
        <v>1813</v>
      </c>
      <c r="D93" s="238" t="s">
        <v>641</v>
      </c>
      <c r="E93" s="235" t="s">
        <v>838</v>
      </c>
      <c r="F93" s="239" t="s">
        <v>1516</v>
      </c>
      <c r="G93" s="242">
        <v>40452</v>
      </c>
      <c r="H93" s="245">
        <v>17101000</v>
      </c>
      <c r="I93" s="244">
        <v>3</v>
      </c>
      <c r="J93" s="248" t="e">
        <v>#N/A</v>
      </c>
      <c r="K93" s="23">
        <f t="shared" si="1"/>
        <v>36</v>
      </c>
    </row>
    <row r="94" spans="1:11" s="23" customFormat="1" ht="12">
      <c r="A94" s="237">
        <f>IF(D94="","",COUNTA($D$7:D94))</f>
        <v>88</v>
      </c>
      <c r="B94" s="238" t="s">
        <v>1077</v>
      </c>
      <c r="C94" s="238" t="s">
        <v>1813</v>
      </c>
      <c r="D94" s="238" t="s">
        <v>642</v>
      </c>
      <c r="E94" s="235" t="s">
        <v>838</v>
      </c>
      <c r="F94" s="239" t="s">
        <v>1516</v>
      </c>
      <c r="G94" s="242">
        <v>40452</v>
      </c>
      <c r="H94" s="245">
        <v>17101000</v>
      </c>
      <c r="I94" s="244">
        <v>3</v>
      </c>
      <c r="J94" s="248" t="e">
        <v>#N/A</v>
      </c>
      <c r="K94" s="23">
        <f t="shared" si="1"/>
        <v>36</v>
      </c>
    </row>
    <row r="95" spans="1:11" s="23" customFormat="1" ht="12">
      <c r="A95" s="237">
        <f>IF(D95="","",COUNTA($D$7:D95))</f>
        <v>89</v>
      </c>
      <c r="B95" s="238" t="s">
        <v>1077</v>
      </c>
      <c r="C95" s="238" t="s">
        <v>1813</v>
      </c>
      <c r="D95" s="238" t="s">
        <v>643</v>
      </c>
      <c r="E95" s="235" t="s">
        <v>838</v>
      </c>
      <c r="F95" s="239" t="s">
        <v>1516</v>
      </c>
      <c r="G95" s="242">
        <v>40452</v>
      </c>
      <c r="H95" s="245">
        <v>17101000</v>
      </c>
      <c r="I95" s="244">
        <v>3</v>
      </c>
      <c r="J95" s="248" t="e">
        <v>#N/A</v>
      </c>
      <c r="K95" s="23">
        <f t="shared" si="1"/>
        <v>36</v>
      </c>
    </row>
    <row r="96" spans="1:11" s="23" customFormat="1" ht="12">
      <c r="A96" s="237">
        <f>IF(D96="","",COUNTA($D$7:D96))</f>
        <v>90</v>
      </c>
      <c r="B96" s="238" t="s">
        <v>1077</v>
      </c>
      <c r="C96" s="238" t="s">
        <v>670</v>
      </c>
      <c r="D96" s="238" t="s">
        <v>647</v>
      </c>
      <c r="E96" s="235" t="s">
        <v>848</v>
      </c>
      <c r="F96" s="239" t="s">
        <v>1516</v>
      </c>
      <c r="G96" s="242">
        <v>41000</v>
      </c>
      <c r="H96" s="245">
        <v>19500000</v>
      </c>
      <c r="I96" s="241">
        <v>2</v>
      </c>
      <c r="J96" s="248" t="e">
        <v>#N/A</v>
      </c>
      <c r="K96" s="23">
        <f t="shared" si="1"/>
        <v>24</v>
      </c>
    </row>
    <row r="97" spans="1:11" s="23" customFormat="1" ht="12">
      <c r="A97" s="237">
        <f>IF(D97="","",COUNTA($D$7:D97))</f>
        <v>91</v>
      </c>
      <c r="B97" s="238" t="s">
        <v>1077</v>
      </c>
      <c r="C97" s="238" t="s">
        <v>670</v>
      </c>
      <c r="D97" s="238" t="s">
        <v>648</v>
      </c>
      <c r="E97" s="235" t="s">
        <v>848</v>
      </c>
      <c r="F97" s="239" t="s">
        <v>1516</v>
      </c>
      <c r="G97" s="242">
        <v>41000</v>
      </c>
      <c r="H97" s="245">
        <v>19500000</v>
      </c>
      <c r="I97" s="241">
        <v>2</v>
      </c>
      <c r="J97" s="248" t="e">
        <v>#N/A</v>
      </c>
      <c r="K97" s="23">
        <f t="shared" si="1"/>
        <v>24</v>
      </c>
    </row>
    <row r="98" spans="1:11" s="23" customFormat="1" ht="12">
      <c r="A98" s="237">
        <f>IF(D98="","",COUNTA($D$7:D98))</f>
        <v>92</v>
      </c>
      <c r="B98" s="238" t="s">
        <v>1077</v>
      </c>
      <c r="C98" s="238" t="s">
        <v>670</v>
      </c>
      <c r="D98" s="238" t="s">
        <v>646</v>
      </c>
      <c r="E98" s="235" t="s">
        <v>847</v>
      </c>
      <c r="F98" s="239" t="s">
        <v>1516</v>
      </c>
      <c r="G98" s="242">
        <v>41000</v>
      </c>
      <c r="H98" s="245">
        <v>14210000</v>
      </c>
      <c r="I98" s="241">
        <v>2</v>
      </c>
      <c r="J98" s="248" t="e">
        <v>#N/A</v>
      </c>
      <c r="K98" s="23">
        <f t="shared" si="1"/>
        <v>24</v>
      </c>
    </row>
    <row r="99" spans="1:11" s="23" customFormat="1" ht="12">
      <c r="A99" s="237">
        <f>IF(D99="","",COUNTA($D$7:D99))</f>
        <v>93</v>
      </c>
      <c r="B99" s="238" t="s">
        <v>1077</v>
      </c>
      <c r="C99" s="238" t="s">
        <v>1813</v>
      </c>
      <c r="D99" s="238" t="s">
        <v>657</v>
      </c>
      <c r="E99" s="235" t="s">
        <v>841</v>
      </c>
      <c r="F99" s="239" t="s">
        <v>1516</v>
      </c>
      <c r="G99" s="242">
        <v>40603</v>
      </c>
      <c r="H99" s="245">
        <v>19940000</v>
      </c>
      <c r="I99" s="244">
        <v>3</v>
      </c>
      <c r="J99" s="248" t="e">
        <v>#N/A</v>
      </c>
      <c r="K99" s="23">
        <f t="shared" si="1"/>
        <v>36</v>
      </c>
    </row>
    <row r="100" spans="1:11" s="23" customFormat="1" ht="12">
      <c r="A100" s="237">
        <f>IF(D100="","",COUNTA($D$7:D100))</f>
        <v>94</v>
      </c>
      <c r="B100" s="238" t="s">
        <v>1077</v>
      </c>
      <c r="C100" s="238" t="s">
        <v>1813</v>
      </c>
      <c r="D100" s="238" t="s">
        <v>658</v>
      </c>
      <c r="E100" s="235" t="s">
        <v>841</v>
      </c>
      <c r="F100" s="239" t="s">
        <v>1516</v>
      </c>
      <c r="G100" s="242">
        <v>40603</v>
      </c>
      <c r="H100" s="245">
        <v>19940000</v>
      </c>
      <c r="I100" s="244">
        <v>3</v>
      </c>
      <c r="J100" s="248" t="e">
        <v>#N/A</v>
      </c>
      <c r="K100" s="23">
        <f t="shared" si="1"/>
        <v>36</v>
      </c>
    </row>
    <row r="101" spans="1:11" s="23" customFormat="1" ht="12">
      <c r="A101" s="237">
        <f>IF(D101="","",COUNTA($D$7:D101))</f>
        <v>95</v>
      </c>
      <c r="B101" s="238" t="s">
        <v>1077</v>
      </c>
      <c r="C101" s="238" t="s">
        <v>1813</v>
      </c>
      <c r="D101" s="238" t="s">
        <v>483</v>
      </c>
      <c r="E101" s="235" t="s">
        <v>849</v>
      </c>
      <c r="F101" s="239" t="s">
        <v>1791</v>
      </c>
      <c r="G101" s="242">
        <v>41244</v>
      </c>
      <c r="H101" s="245">
        <v>11638929</v>
      </c>
      <c r="I101" s="241">
        <v>3</v>
      </c>
      <c r="J101" s="248" t="e">
        <v>#N/A</v>
      </c>
      <c r="K101" s="23">
        <f t="shared" si="1"/>
        <v>36</v>
      </c>
    </row>
    <row r="102" spans="1:11" s="23" customFormat="1" ht="12">
      <c r="A102" s="237">
        <f>IF(D102="","",COUNTA($D$7:D102))</f>
        <v>96</v>
      </c>
      <c r="B102" s="238" t="s">
        <v>1077</v>
      </c>
      <c r="C102" s="238" t="s">
        <v>1813</v>
      </c>
      <c r="D102" s="238" t="s">
        <v>484</v>
      </c>
      <c r="E102" s="235" t="s">
        <v>849</v>
      </c>
      <c r="F102" s="239" t="s">
        <v>1791</v>
      </c>
      <c r="G102" s="242">
        <v>41244</v>
      </c>
      <c r="H102" s="245">
        <v>11638930</v>
      </c>
      <c r="I102" s="241">
        <v>3</v>
      </c>
      <c r="J102" s="248" t="e">
        <v>#N/A</v>
      </c>
      <c r="K102" s="23">
        <f t="shared" si="1"/>
        <v>36</v>
      </c>
    </row>
    <row r="103" spans="1:11" s="23" customFormat="1" ht="12">
      <c r="A103" s="237">
        <f>IF(D103="","",COUNTA($D$7:D103))</f>
        <v>97</v>
      </c>
      <c r="B103" s="238" t="s">
        <v>1077</v>
      </c>
      <c r="C103" s="238" t="s">
        <v>502</v>
      </c>
      <c r="D103" s="238" t="s">
        <v>495</v>
      </c>
      <c r="E103" s="235" t="s">
        <v>804</v>
      </c>
      <c r="F103" s="239" t="s">
        <v>1761</v>
      </c>
      <c r="G103" s="242">
        <v>41214</v>
      </c>
      <c r="H103" s="241">
        <v>11500000</v>
      </c>
      <c r="I103" s="241">
        <v>2</v>
      </c>
      <c r="J103" s="248" t="s">
        <v>1823</v>
      </c>
      <c r="K103" s="23">
        <f t="shared" si="1"/>
        <v>24</v>
      </c>
    </row>
    <row r="104" spans="1:11" s="23" customFormat="1" ht="12">
      <c r="A104" s="237">
        <f>IF(D104="","",COUNTA($D$7:D104))</f>
        <v>98</v>
      </c>
      <c r="B104" s="238" t="s">
        <v>1077</v>
      </c>
      <c r="C104" s="238" t="s">
        <v>502</v>
      </c>
      <c r="D104" s="238" t="s">
        <v>496</v>
      </c>
      <c r="E104" s="235" t="s">
        <v>804</v>
      </c>
      <c r="F104" s="239" t="s">
        <v>1761</v>
      </c>
      <c r="G104" s="242">
        <v>41214</v>
      </c>
      <c r="H104" s="241">
        <v>11500000</v>
      </c>
      <c r="I104" s="241">
        <v>2</v>
      </c>
      <c r="J104" s="248" t="e">
        <v>#N/A</v>
      </c>
      <c r="K104" s="23">
        <f t="shared" si="1"/>
        <v>24</v>
      </c>
    </row>
    <row r="105" spans="1:11" s="23" customFormat="1" ht="12">
      <c r="A105" s="237">
        <f>IF(D105="","",COUNTA($D$7:D105))</f>
        <v>99</v>
      </c>
      <c r="B105" s="238" t="s">
        <v>1077</v>
      </c>
      <c r="C105" s="238" t="s">
        <v>670</v>
      </c>
      <c r="D105" s="238" t="s">
        <v>668</v>
      </c>
      <c r="E105" s="235" t="s">
        <v>846</v>
      </c>
      <c r="F105" s="239" t="s">
        <v>1516</v>
      </c>
      <c r="G105" s="242">
        <v>41000</v>
      </c>
      <c r="H105" s="245">
        <v>13420000</v>
      </c>
      <c r="I105" s="241">
        <v>2</v>
      </c>
      <c r="J105" s="248" t="e">
        <v>#N/A</v>
      </c>
      <c r="K105" s="23">
        <f t="shared" si="1"/>
        <v>24</v>
      </c>
    </row>
    <row r="106" spans="1:11" s="23" customFormat="1" ht="12">
      <c r="A106" s="237">
        <f>IF(D106="","",COUNTA($D$7:D106))</f>
        <v>100</v>
      </c>
      <c r="B106" s="238" t="s">
        <v>1077</v>
      </c>
      <c r="C106" s="238" t="s">
        <v>670</v>
      </c>
      <c r="D106" s="238" t="s">
        <v>669</v>
      </c>
      <c r="E106" s="235" t="s">
        <v>846</v>
      </c>
      <c r="F106" s="239" t="s">
        <v>1516</v>
      </c>
      <c r="G106" s="242">
        <v>41000</v>
      </c>
      <c r="H106" s="245">
        <v>13420000</v>
      </c>
      <c r="I106" s="241">
        <v>2</v>
      </c>
      <c r="J106" s="248" t="e">
        <v>#N/A</v>
      </c>
      <c r="K106" s="23">
        <f t="shared" si="1"/>
        <v>24</v>
      </c>
    </row>
    <row r="107" spans="1:11" s="23" customFormat="1" ht="12">
      <c r="A107" s="237">
        <f>IF(D107="","",COUNTA($D$7:D107))</f>
        <v>101</v>
      </c>
      <c r="B107" s="238" t="s">
        <v>1530</v>
      </c>
      <c r="C107" s="238" t="s">
        <v>1530</v>
      </c>
      <c r="D107" s="238" t="s">
        <v>355</v>
      </c>
      <c r="E107" s="235" t="s">
        <v>809</v>
      </c>
      <c r="F107" s="239" t="s">
        <v>1764</v>
      </c>
      <c r="G107" s="242">
        <v>41275</v>
      </c>
      <c r="H107" s="241">
        <v>11550000</v>
      </c>
      <c r="I107" s="241">
        <v>2</v>
      </c>
      <c r="J107" s="248" t="s">
        <v>1823</v>
      </c>
      <c r="K107" s="23">
        <f t="shared" si="1"/>
        <v>24</v>
      </c>
    </row>
    <row r="108" spans="1:11" s="23" customFormat="1" ht="12">
      <c r="A108" s="237">
        <f>IF(D108="","",COUNTA($D$7:D108))</f>
        <v>102</v>
      </c>
      <c r="B108" s="238" t="s">
        <v>1530</v>
      </c>
      <c r="C108" s="238" t="s">
        <v>1530</v>
      </c>
      <c r="D108" s="238" t="s">
        <v>356</v>
      </c>
      <c r="E108" s="235" t="s">
        <v>809</v>
      </c>
      <c r="F108" s="239" t="s">
        <v>1764</v>
      </c>
      <c r="G108" s="242">
        <v>41275</v>
      </c>
      <c r="H108" s="241">
        <v>11550000</v>
      </c>
      <c r="I108" s="241">
        <v>2</v>
      </c>
      <c r="J108" s="248" t="s">
        <v>1823</v>
      </c>
      <c r="K108" s="23">
        <f t="shared" si="1"/>
        <v>24</v>
      </c>
    </row>
    <row r="109" spans="1:11" s="23" customFormat="1" ht="12">
      <c r="A109" s="237">
        <f>IF(D109="","",COUNTA($D$7:D109))</f>
        <v>103</v>
      </c>
      <c r="B109" s="238" t="s">
        <v>1530</v>
      </c>
      <c r="C109" s="238" t="s">
        <v>1530</v>
      </c>
      <c r="D109" s="238" t="s">
        <v>354</v>
      </c>
      <c r="E109" s="235" t="s">
        <v>808</v>
      </c>
      <c r="F109" s="239" t="s">
        <v>1761</v>
      </c>
      <c r="G109" s="242">
        <v>41275</v>
      </c>
      <c r="H109" s="241">
        <v>13650000</v>
      </c>
      <c r="I109" s="241">
        <v>2</v>
      </c>
      <c r="J109" s="248" t="e">
        <v>#N/A</v>
      </c>
      <c r="K109" s="23">
        <f t="shared" si="1"/>
        <v>24</v>
      </c>
    </row>
    <row r="110" spans="1:11" s="23" customFormat="1" ht="12">
      <c r="A110" s="237">
        <f>IF(D110="","",COUNTA($D$7:D110))</f>
        <v>104</v>
      </c>
      <c r="B110" s="238" t="s">
        <v>1821</v>
      </c>
      <c r="C110" s="238" t="s">
        <v>1821</v>
      </c>
      <c r="D110" s="238" t="s">
        <v>692</v>
      </c>
      <c r="E110" s="235" t="s">
        <v>858</v>
      </c>
      <c r="F110" s="239" t="s">
        <v>1793</v>
      </c>
      <c r="G110" s="242">
        <v>40422</v>
      </c>
      <c r="H110" s="245">
        <v>15295455</v>
      </c>
      <c r="I110" s="241">
        <v>3</v>
      </c>
      <c r="J110" s="248" t="e">
        <v>#N/A</v>
      </c>
      <c r="K110" s="23">
        <f t="shared" si="1"/>
        <v>36</v>
      </c>
    </row>
    <row r="111" spans="1:11" s="23" customFormat="1" ht="12">
      <c r="A111" s="237">
        <f>IF(D111="","",COUNTA($D$7:D111))</f>
        <v>105</v>
      </c>
      <c r="B111" s="238" t="s">
        <v>1737</v>
      </c>
      <c r="C111" s="238" t="s">
        <v>1737</v>
      </c>
      <c r="D111" s="238" t="s">
        <v>451</v>
      </c>
      <c r="E111" s="235" t="s">
        <v>773</v>
      </c>
      <c r="F111" s="239" t="s">
        <v>1783</v>
      </c>
      <c r="G111" s="242">
        <v>40118</v>
      </c>
      <c r="H111" s="241">
        <v>27210316</v>
      </c>
      <c r="I111" s="241">
        <v>2</v>
      </c>
      <c r="J111" s="248" t="e">
        <v>#N/A</v>
      </c>
      <c r="K111" s="23">
        <f t="shared" si="1"/>
        <v>24</v>
      </c>
    </row>
    <row r="112" spans="1:11" s="23" customFormat="1" ht="12">
      <c r="A112" s="237">
        <f>IF(D112="","",COUNTA($D$7:D112))</f>
        <v>106</v>
      </c>
      <c r="B112" s="238" t="s">
        <v>1737</v>
      </c>
      <c r="C112" s="238" t="s">
        <v>1737</v>
      </c>
      <c r="D112" s="238" t="s">
        <v>452</v>
      </c>
      <c r="E112" s="235" t="s">
        <v>773</v>
      </c>
      <c r="F112" s="239" t="s">
        <v>1783</v>
      </c>
      <c r="G112" s="242">
        <v>40118</v>
      </c>
      <c r="H112" s="241">
        <v>27210316</v>
      </c>
      <c r="I112" s="241">
        <v>2</v>
      </c>
      <c r="J112" s="248" t="e">
        <v>#N/A</v>
      </c>
      <c r="K112" s="23">
        <f t="shared" si="1"/>
        <v>24</v>
      </c>
    </row>
    <row r="113" spans="1:11" s="23" customFormat="1" ht="12">
      <c r="A113" s="237">
        <f>IF(D113="","",COUNTA($D$7:D113))</f>
        <v>107</v>
      </c>
      <c r="B113" s="238" t="s">
        <v>1737</v>
      </c>
      <c r="C113" s="238" t="s">
        <v>1737</v>
      </c>
      <c r="D113" s="238" t="s">
        <v>453</v>
      </c>
      <c r="E113" s="235" t="s">
        <v>773</v>
      </c>
      <c r="F113" s="239" t="s">
        <v>1783</v>
      </c>
      <c r="G113" s="242">
        <v>40118</v>
      </c>
      <c r="H113" s="241">
        <v>27210316</v>
      </c>
      <c r="I113" s="241">
        <v>2</v>
      </c>
      <c r="J113" s="248" t="e">
        <v>#N/A</v>
      </c>
      <c r="K113" s="23">
        <f t="shared" si="1"/>
        <v>24</v>
      </c>
    </row>
    <row r="114" spans="1:11" s="23" customFormat="1" ht="12">
      <c r="A114" s="237">
        <f>IF(D114="","",COUNTA($D$7:D114))</f>
        <v>108</v>
      </c>
      <c r="B114" s="238" t="s">
        <v>1737</v>
      </c>
      <c r="C114" s="238" t="s">
        <v>1737</v>
      </c>
      <c r="D114" s="238" t="s">
        <v>222</v>
      </c>
      <c r="E114" s="235" t="s">
        <v>771</v>
      </c>
      <c r="F114" s="239" t="s">
        <v>1127</v>
      </c>
      <c r="G114" s="242">
        <v>40057</v>
      </c>
      <c r="H114" s="241">
        <v>27478220</v>
      </c>
      <c r="I114" s="241">
        <v>2</v>
      </c>
      <c r="J114" s="248" t="s">
        <v>1823</v>
      </c>
      <c r="K114" s="23">
        <f t="shared" si="1"/>
        <v>24</v>
      </c>
    </row>
    <row r="115" spans="1:11" s="23" customFormat="1" ht="12">
      <c r="A115" s="237">
        <f>IF(D115="","",COUNTA($D$7:D115))</f>
        <v>109</v>
      </c>
      <c r="B115" s="238" t="s">
        <v>1737</v>
      </c>
      <c r="C115" s="238" t="s">
        <v>1737</v>
      </c>
      <c r="D115" s="238" t="s">
        <v>223</v>
      </c>
      <c r="E115" s="235" t="s">
        <v>771</v>
      </c>
      <c r="F115" s="239" t="s">
        <v>1127</v>
      </c>
      <c r="G115" s="242">
        <v>40057</v>
      </c>
      <c r="H115" s="241">
        <v>27478220</v>
      </c>
      <c r="I115" s="241">
        <v>2</v>
      </c>
      <c r="J115" s="248" t="s">
        <v>1823</v>
      </c>
      <c r="K115" s="23">
        <f t="shared" si="1"/>
        <v>24</v>
      </c>
    </row>
    <row r="116" spans="1:11" s="23" customFormat="1" ht="12">
      <c r="A116" s="237">
        <f>IF(D116="","",COUNTA($D$7:D116))</f>
        <v>110</v>
      </c>
      <c r="B116" s="238" t="s">
        <v>1737</v>
      </c>
      <c r="C116" s="238" t="s">
        <v>1737</v>
      </c>
      <c r="D116" s="238" t="s">
        <v>224</v>
      </c>
      <c r="E116" s="235" t="s">
        <v>771</v>
      </c>
      <c r="F116" s="239" t="s">
        <v>1127</v>
      </c>
      <c r="G116" s="242">
        <v>40057</v>
      </c>
      <c r="H116" s="241">
        <v>27478220</v>
      </c>
      <c r="I116" s="241">
        <v>2</v>
      </c>
      <c r="J116" s="248" t="s">
        <v>1823</v>
      </c>
      <c r="K116" s="23">
        <f t="shared" si="1"/>
        <v>24</v>
      </c>
    </row>
    <row r="117" spans="1:11" s="23" customFormat="1" ht="12">
      <c r="A117" s="237">
        <f>IF(D117="","",COUNTA($D$7:D117))</f>
        <v>111</v>
      </c>
      <c r="B117" s="238" t="s">
        <v>1737</v>
      </c>
      <c r="C117" s="238" t="s">
        <v>1737</v>
      </c>
      <c r="D117" s="238" t="s">
        <v>225</v>
      </c>
      <c r="E117" s="235" t="s">
        <v>771</v>
      </c>
      <c r="F117" s="239" t="s">
        <v>1127</v>
      </c>
      <c r="G117" s="242">
        <v>40057</v>
      </c>
      <c r="H117" s="241">
        <v>27478220</v>
      </c>
      <c r="I117" s="241">
        <v>2</v>
      </c>
      <c r="J117" s="248" t="e">
        <v>#N/A</v>
      </c>
      <c r="K117" s="23">
        <f t="shared" si="1"/>
        <v>24</v>
      </c>
    </row>
    <row r="118" spans="1:11" s="23" customFormat="1" ht="12">
      <c r="A118" s="237">
        <f>IF(D118="","",COUNTA($D$7:D118))</f>
        <v>112</v>
      </c>
      <c r="B118" s="238" t="s">
        <v>1737</v>
      </c>
      <c r="C118" s="238" t="s">
        <v>1737</v>
      </c>
      <c r="D118" s="238" t="s">
        <v>226</v>
      </c>
      <c r="E118" s="235" t="s">
        <v>771</v>
      </c>
      <c r="F118" s="239" t="s">
        <v>1127</v>
      </c>
      <c r="G118" s="242">
        <v>40057</v>
      </c>
      <c r="H118" s="241">
        <v>27478220</v>
      </c>
      <c r="I118" s="241">
        <v>2</v>
      </c>
      <c r="J118" s="248" t="e">
        <v>#N/A</v>
      </c>
      <c r="K118" s="23">
        <f t="shared" si="1"/>
        <v>24</v>
      </c>
    </row>
    <row r="119" spans="1:11" s="23" customFormat="1" ht="12">
      <c r="A119" s="237">
        <f>IF(D119="","",COUNTA($D$7:D119))</f>
        <v>113</v>
      </c>
      <c r="B119" s="238" t="s">
        <v>1737</v>
      </c>
      <c r="C119" s="238" t="s">
        <v>1737</v>
      </c>
      <c r="D119" s="238" t="s">
        <v>227</v>
      </c>
      <c r="E119" s="235" t="s">
        <v>771</v>
      </c>
      <c r="F119" s="239" t="s">
        <v>1127</v>
      </c>
      <c r="G119" s="242">
        <v>40057</v>
      </c>
      <c r="H119" s="241">
        <v>27478220</v>
      </c>
      <c r="I119" s="241">
        <v>2</v>
      </c>
      <c r="J119" s="248" t="e">
        <v>#N/A</v>
      </c>
      <c r="K119" s="23">
        <f t="shared" si="1"/>
        <v>24</v>
      </c>
    </row>
    <row r="120" spans="1:11" s="23" customFormat="1" ht="12">
      <c r="A120" s="237">
        <f>IF(D120="","",COUNTA($D$7:D120))</f>
        <v>114</v>
      </c>
      <c r="B120" s="238" t="s">
        <v>1737</v>
      </c>
      <c r="C120" s="238" t="s">
        <v>1737</v>
      </c>
      <c r="D120" s="238" t="s">
        <v>228</v>
      </c>
      <c r="E120" s="235" t="s">
        <v>771</v>
      </c>
      <c r="F120" s="239" t="s">
        <v>1127</v>
      </c>
      <c r="G120" s="242">
        <v>40057</v>
      </c>
      <c r="H120" s="241">
        <v>27478220</v>
      </c>
      <c r="I120" s="241">
        <v>2</v>
      </c>
      <c r="J120" s="248" t="e">
        <v>#N/A</v>
      </c>
      <c r="K120" s="23">
        <f t="shared" si="1"/>
        <v>24</v>
      </c>
    </row>
    <row r="121" spans="1:11" s="23" customFormat="1" ht="12">
      <c r="A121" s="237">
        <f>IF(D121="","",COUNTA($D$7:D121))</f>
        <v>115</v>
      </c>
      <c r="B121" s="238" t="s">
        <v>1737</v>
      </c>
      <c r="C121" s="238" t="s">
        <v>1737</v>
      </c>
      <c r="D121" s="238" t="s">
        <v>229</v>
      </c>
      <c r="E121" s="235" t="s">
        <v>771</v>
      </c>
      <c r="F121" s="239" t="s">
        <v>1127</v>
      </c>
      <c r="G121" s="242">
        <v>40057</v>
      </c>
      <c r="H121" s="241">
        <v>27478220</v>
      </c>
      <c r="I121" s="241">
        <v>2</v>
      </c>
      <c r="J121" s="248" t="e">
        <v>#N/A</v>
      </c>
      <c r="K121" s="23">
        <f t="shared" si="1"/>
        <v>24</v>
      </c>
    </row>
    <row r="122" spans="1:11" s="23" customFormat="1" ht="12">
      <c r="A122" s="237">
        <f>IF(D122="","",COUNTA($D$7:D122))</f>
        <v>116</v>
      </c>
      <c r="B122" s="238" t="s">
        <v>1737</v>
      </c>
      <c r="C122" s="238" t="s">
        <v>1737</v>
      </c>
      <c r="D122" s="238" t="s">
        <v>230</v>
      </c>
      <c r="E122" s="235" t="s">
        <v>771</v>
      </c>
      <c r="F122" s="239" t="s">
        <v>1127</v>
      </c>
      <c r="G122" s="242">
        <v>40057</v>
      </c>
      <c r="H122" s="241">
        <v>27478220</v>
      </c>
      <c r="I122" s="241">
        <v>2</v>
      </c>
      <c r="J122" s="248" t="s">
        <v>1823</v>
      </c>
      <c r="K122" s="23">
        <f t="shared" si="1"/>
        <v>24</v>
      </c>
    </row>
    <row r="123" spans="1:11" s="23" customFormat="1" ht="12">
      <c r="A123" s="237">
        <f>IF(D123="","",COUNTA($D$7:D123))</f>
        <v>117</v>
      </c>
      <c r="B123" s="238" t="s">
        <v>1737</v>
      </c>
      <c r="C123" s="238" t="s">
        <v>1737</v>
      </c>
      <c r="D123" s="238" t="s">
        <v>290</v>
      </c>
      <c r="E123" s="235" t="s">
        <v>775</v>
      </c>
      <c r="F123" s="239" t="s">
        <v>1127</v>
      </c>
      <c r="G123" s="242">
        <v>40148</v>
      </c>
      <c r="H123" s="241">
        <v>29600000</v>
      </c>
      <c r="I123" s="241">
        <v>2</v>
      </c>
      <c r="J123" s="248" t="e">
        <v>#N/A</v>
      </c>
      <c r="K123" s="23">
        <f t="shared" si="1"/>
        <v>24</v>
      </c>
    </row>
    <row r="124" spans="1:11" s="23" customFormat="1" ht="12">
      <c r="A124" s="237">
        <f>IF(D124="","",COUNTA($D$7:D124))</f>
        <v>118</v>
      </c>
      <c r="B124" s="238" t="s">
        <v>1737</v>
      </c>
      <c r="C124" s="238" t="s">
        <v>1737</v>
      </c>
      <c r="D124" s="238" t="s">
        <v>291</v>
      </c>
      <c r="E124" s="235" t="s">
        <v>775</v>
      </c>
      <c r="F124" s="239" t="s">
        <v>1127</v>
      </c>
      <c r="G124" s="242">
        <v>40148</v>
      </c>
      <c r="H124" s="241">
        <v>29600000</v>
      </c>
      <c r="I124" s="241">
        <v>2</v>
      </c>
      <c r="J124" s="248" t="e">
        <v>#N/A</v>
      </c>
      <c r="K124" s="23">
        <f t="shared" si="1"/>
        <v>24</v>
      </c>
    </row>
    <row r="125" spans="1:11" s="23" customFormat="1" ht="12">
      <c r="A125" s="237">
        <f>IF(D125="","",COUNTA($D$7:D125))</f>
        <v>119</v>
      </c>
      <c r="B125" s="238" t="s">
        <v>1737</v>
      </c>
      <c r="C125" s="238" t="s">
        <v>1737</v>
      </c>
      <c r="D125" s="238" t="s">
        <v>292</v>
      </c>
      <c r="E125" s="235" t="s">
        <v>775</v>
      </c>
      <c r="F125" s="239" t="s">
        <v>1127</v>
      </c>
      <c r="G125" s="242">
        <v>40148</v>
      </c>
      <c r="H125" s="241">
        <v>29600000</v>
      </c>
      <c r="I125" s="241">
        <v>2</v>
      </c>
      <c r="J125" s="248" t="e">
        <v>#N/A</v>
      </c>
      <c r="K125" s="23">
        <f t="shared" si="1"/>
        <v>24</v>
      </c>
    </row>
    <row r="126" spans="1:11" s="23" customFormat="1" ht="12">
      <c r="A126" s="237">
        <f>IF(D126="","",COUNTA($D$7:D126))</f>
        <v>120</v>
      </c>
      <c r="B126" s="238" t="s">
        <v>1737</v>
      </c>
      <c r="C126" s="238" t="s">
        <v>1737</v>
      </c>
      <c r="D126" s="238" t="s">
        <v>293</v>
      </c>
      <c r="E126" s="235" t="s">
        <v>775</v>
      </c>
      <c r="F126" s="239" t="s">
        <v>1127</v>
      </c>
      <c r="G126" s="242">
        <v>40148</v>
      </c>
      <c r="H126" s="241">
        <v>29600000</v>
      </c>
      <c r="I126" s="241">
        <v>2</v>
      </c>
      <c r="J126" s="248" t="s">
        <v>1823</v>
      </c>
      <c r="K126" s="23">
        <f t="shared" si="1"/>
        <v>24</v>
      </c>
    </row>
    <row r="127" spans="1:11" s="23" customFormat="1" ht="12">
      <c r="A127" s="237">
        <f>IF(D127="","",COUNTA($D$7:D127))</f>
        <v>121</v>
      </c>
      <c r="B127" s="238" t="s">
        <v>1737</v>
      </c>
      <c r="C127" s="238" t="s">
        <v>1737</v>
      </c>
      <c r="D127" s="238" t="s">
        <v>294</v>
      </c>
      <c r="E127" s="235" t="s">
        <v>775</v>
      </c>
      <c r="F127" s="239" t="s">
        <v>1127</v>
      </c>
      <c r="G127" s="242">
        <v>40148</v>
      </c>
      <c r="H127" s="241">
        <v>29600000</v>
      </c>
      <c r="I127" s="241">
        <v>2</v>
      </c>
      <c r="J127" s="248" t="e">
        <v>#N/A</v>
      </c>
      <c r="K127" s="23">
        <f t="shared" si="1"/>
        <v>24</v>
      </c>
    </row>
    <row r="128" spans="1:11" s="23" customFormat="1" ht="12">
      <c r="A128" s="237">
        <f>IF(D128="","",COUNTA($D$7:D128))</f>
        <v>122</v>
      </c>
      <c r="B128" s="238" t="s">
        <v>1737</v>
      </c>
      <c r="C128" s="238" t="s">
        <v>1737</v>
      </c>
      <c r="D128" s="238" t="s">
        <v>295</v>
      </c>
      <c r="E128" s="235" t="s">
        <v>775</v>
      </c>
      <c r="F128" s="239" t="s">
        <v>1127</v>
      </c>
      <c r="G128" s="242">
        <v>40148</v>
      </c>
      <c r="H128" s="241">
        <v>29600000</v>
      </c>
      <c r="I128" s="241">
        <v>2</v>
      </c>
      <c r="J128" s="248" t="e">
        <v>#N/A</v>
      </c>
      <c r="K128" s="23">
        <f t="shared" si="1"/>
        <v>24</v>
      </c>
    </row>
    <row r="129" spans="1:11" s="23" customFormat="1" ht="12">
      <c r="A129" s="237">
        <f>IF(D129="","",COUNTA($D$7:D129))</f>
        <v>123</v>
      </c>
      <c r="B129" s="238" t="s">
        <v>1737</v>
      </c>
      <c r="C129" s="238" t="s">
        <v>1737</v>
      </c>
      <c r="D129" s="238" t="s">
        <v>296</v>
      </c>
      <c r="E129" s="235" t="s">
        <v>775</v>
      </c>
      <c r="F129" s="239" t="s">
        <v>1127</v>
      </c>
      <c r="G129" s="242">
        <v>40148</v>
      </c>
      <c r="H129" s="241">
        <v>29600000</v>
      </c>
      <c r="I129" s="241">
        <v>2</v>
      </c>
      <c r="J129" s="248" t="e">
        <v>#N/A</v>
      </c>
      <c r="K129" s="23">
        <f t="shared" si="1"/>
        <v>24</v>
      </c>
    </row>
    <row r="130" spans="1:11" s="23" customFormat="1" ht="12">
      <c r="A130" s="237">
        <f>IF(D130="","",COUNTA($D$7:D130))</f>
        <v>124</v>
      </c>
      <c r="B130" s="238" t="s">
        <v>1737</v>
      </c>
      <c r="C130" s="238" t="s">
        <v>1737</v>
      </c>
      <c r="D130" s="238" t="s">
        <v>297</v>
      </c>
      <c r="E130" s="235" t="s">
        <v>775</v>
      </c>
      <c r="F130" s="239" t="s">
        <v>1127</v>
      </c>
      <c r="G130" s="242">
        <v>40148</v>
      </c>
      <c r="H130" s="241">
        <v>29600000</v>
      </c>
      <c r="I130" s="241">
        <v>2</v>
      </c>
      <c r="J130" s="248" t="e">
        <v>#N/A</v>
      </c>
      <c r="K130" s="23">
        <f t="shared" si="1"/>
        <v>24</v>
      </c>
    </row>
    <row r="131" spans="1:11" s="23" customFormat="1" ht="12">
      <c r="A131" s="237">
        <f>IF(D131="","",COUNTA($D$7:D131))</f>
        <v>125</v>
      </c>
      <c r="B131" s="238" t="s">
        <v>1737</v>
      </c>
      <c r="C131" s="238" t="s">
        <v>1814</v>
      </c>
      <c r="D131" s="238" t="s">
        <v>588</v>
      </c>
      <c r="E131" s="235" t="s">
        <v>796</v>
      </c>
      <c r="F131" s="239" t="s">
        <v>1761</v>
      </c>
      <c r="G131" s="242">
        <v>40878</v>
      </c>
      <c r="H131" s="241">
        <v>10300000</v>
      </c>
      <c r="I131" s="241">
        <v>2</v>
      </c>
      <c r="J131" s="248" t="s">
        <v>1823</v>
      </c>
      <c r="K131" s="23">
        <f t="shared" si="1"/>
        <v>24</v>
      </c>
    </row>
    <row r="132" spans="1:11" s="23" customFormat="1" ht="12">
      <c r="A132" s="237">
        <f>IF(D132="","",COUNTA($D$7:D132))</f>
        <v>126</v>
      </c>
      <c r="B132" s="238" t="s">
        <v>1737</v>
      </c>
      <c r="C132" s="238" t="s">
        <v>1737</v>
      </c>
      <c r="D132" s="238" t="s">
        <v>298</v>
      </c>
      <c r="E132" s="235" t="s">
        <v>776</v>
      </c>
      <c r="F132" s="239" t="s">
        <v>1783</v>
      </c>
      <c r="G132" s="242">
        <v>40148</v>
      </c>
      <c r="H132" s="241">
        <v>14302400</v>
      </c>
      <c r="I132" s="241">
        <v>2</v>
      </c>
      <c r="J132" s="248" t="e">
        <v>#N/A</v>
      </c>
      <c r="K132" s="23">
        <f t="shared" si="1"/>
        <v>24</v>
      </c>
    </row>
    <row r="133" spans="1:11" s="23" customFormat="1" ht="12">
      <c r="A133" s="237">
        <f>IF(D133="","",COUNTA($D$7:D133))</f>
        <v>127</v>
      </c>
      <c r="B133" s="238" t="s">
        <v>1737</v>
      </c>
      <c r="C133" s="238" t="s">
        <v>1737</v>
      </c>
      <c r="D133" s="238" t="s">
        <v>299</v>
      </c>
      <c r="E133" s="235" t="s">
        <v>776</v>
      </c>
      <c r="F133" s="239" t="s">
        <v>1783</v>
      </c>
      <c r="G133" s="242">
        <v>40148</v>
      </c>
      <c r="H133" s="241">
        <v>14302400</v>
      </c>
      <c r="I133" s="241">
        <v>2</v>
      </c>
      <c r="J133" s="248" t="e">
        <v>#N/A</v>
      </c>
      <c r="K133" s="23">
        <f t="shared" si="1"/>
        <v>24</v>
      </c>
    </row>
    <row r="134" spans="1:11" s="23" customFormat="1" ht="12">
      <c r="A134" s="237">
        <f>IF(D134="","",COUNTA($D$7:D134))</f>
        <v>128</v>
      </c>
      <c r="B134" s="238" t="s">
        <v>1737</v>
      </c>
      <c r="C134" s="238" t="s">
        <v>1737</v>
      </c>
      <c r="D134" s="238" t="s">
        <v>176</v>
      </c>
      <c r="E134" s="235" t="s">
        <v>776</v>
      </c>
      <c r="F134" s="239" t="s">
        <v>1783</v>
      </c>
      <c r="G134" s="242">
        <v>40148</v>
      </c>
      <c r="H134" s="241">
        <v>14302400</v>
      </c>
      <c r="I134" s="241">
        <v>2</v>
      </c>
      <c r="J134" s="248" t="e">
        <v>#N/A</v>
      </c>
      <c r="K134" s="23">
        <f t="shared" si="1"/>
        <v>24</v>
      </c>
    </row>
    <row r="135" spans="1:11" s="23" customFormat="1" ht="12">
      <c r="A135" s="237">
        <f>IF(D135="","",COUNTA($D$7:D135))</f>
        <v>129</v>
      </c>
      <c r="B135" s="238" t="s">
        <v>1737</v>
      </c>
      <c r="C135" s="238" t="s">
        <v>1737</v>
      </c>
      <c r="D135" s="238" t="s">
        <v>177</v>
      </c>
      <c r="E135" s="235" t="s">
        <v>776</v>
      </c>
      <c r="F135" s="239" t="s">
        <v>1783</v>
      </c>
      <c r="G135" s="242">
        <v>40148</v>
      </c>
      <c r="H135" s="241">
        <v>14302400</v>
      </c>
      <c r="I135" s="241">
        <v>2</v>
      </c>
      <c r="J135" s="248" t="e">
        <v>#N/A</v>
      </c>
      <c r="K135" s="23">
        <f t="shared" si="1"/>
        <v>24</v>
      </c>
    </row>
    <row r="136" spans="1:11" s="23" customFormat="1" ht="12">
      <c r="A136" s="237">
        <f>IF(D136="","",COUNTA($D$7:D136))</f>
        <v>130</v>
      </c>
      <c r="B136" s="238" t="s">
        <v>1737</v>
      </c>
      <c r="C136" s="238" t="s">
        <v>1737</v>
      </c>
      <c r="D136" s="238" t="s">
        <v>178</v>
      </c>
      <c r="E136" s="235" t="s">
        <v>776</v>
      </c>
      <c r="F136" s="239" t="s">
        <v>1783</v>
      </c>
      <c r="G136" s="242">
        <v>40148</v>
      </c>
      <c r="H136" s="241">
        <v>14302400</v>
      </c>
      <c r="I136" s="241">
        <v>2</v>
      </c>
      <c r="J136" s="248" t="e">
        <v>#N/A</v>
      </c>
      <c r="K136" s="23">
        <f t="shared" ref="K136:K199" si="2">INT(I136*12)</f>
        <v>24</v>
      </c>
    </row>
    <row r="137" spans="1:11" s="23" customFormat="1" ht="12">
      <c r="A137" s="237">
        <f>IF(D137="","",COUNTA($D$7:D137))</f>
        <v>131</v>
      </c>
      <c r="B137" s="238" t="s">
        <v>1737</v>
      </c>
      <c r="C137" s="238" t="s">
        <v>1737</v>
      </c>
      <c r="D137" s="238" t="s">
        <v>125</v>
      </c>
      <c r="E137" s="235" t="s">
        <v>772</v>
      </c>
      <c r="F137" s="239" t="s">
        <v>1784</v>
      </c>
      <c r="G137" s="242">
        <v>40118</v>
      </c>
      <c r="H137" s="241">
        <v>18968558</v>
      </c>
      <c r="I137" s="241">
        <v>2</v>
      </c>
      <c r="J137" s="248" t="e">
        <v>#N/A</v>
      </c>
      <c r="K137" s="23">
        <f t="shared" si="2"/>
        <v>24</v>
      </c>
    </row>
    <row r="138" spans="1:11" s="23" customFormat="1" ht="12">
      <c r="A138" s="237">
        <f>IF(D138="","",COUNTA($D$7:D138))</f>
        <v>132</v>
      </c>
      <c r="B138" s="238" t="s">
        <v>1737</v>
      </c>
      <c r="C138" s="238" t="s">
        <v>1737</v>
      </c>
      <c r="D138" s="238" t="s">
        <v>130</v>
      </c>
      <c r="E138" s="235" t="s">
        <v>772</v>
      </c>
      <c r="F138" s="239" t="s">
        <v>1784</v>
      </c>
      <c r="G138" s="242">
        <v>40118</v>
      </c>
      <c r="H138" s="241">
        <v>18968558</v>
      </c>
      <c r="I138" s="241">
        <v>2</v>
      </c>
      <c r="J138" s="248" t="e">
        <v>#N/A</v>
      </c>
      <c r="K138" s="23">
        <f t="shared" si="2"/>
        <v>24</v>
      </c>
    </row>
    <row r="139" spans="1:11" s="23" customFormat="1" ht="12">
      <c r="A139" s="237">
        <f>IF(D139="","",COUNTA($D$7:D139))</f>
        <v>133</v>
      </c>
      <c r="B139" s="238" t="s">
        <v>1737</v>
      </c>
      <c r="C139" s="238" t="s">
        <v>1737</v>
      </c>
      <c r="D139" s="238" t="s">
        <v>454</v>
      </c>
      <c r="E139" s="235" t="s">
        <v>772</v>
      </c>
      <c r="F139" s="239" t="s">
        <v>1784</v>
      </c>
      <c r="G139" s="242">
        <v>40118</v>
      </c>
      <c r="H139" s="241">
        <v>23885008</v>
      </c>
      <c r="I139" s="241">
        <v>2</v>
      </c>
      <c r="J139" s="248" t="e">
        <v>#N/A</v>
      </c>
      <c r="K139" s="23">
        <f t="shared" si="2"/>
        <v>24</v>
      </c>
    </row>
    <row r="140" spans="1:11" s="23" customFormat="1" ht="12">
      <c r="A140" s="237">
        <f>IF(D140="","",COUNTA($D$7:D140))</f>
        <v>134</v>
      </c>
      <c r="B140" s="238" t="s">
        <v>1737</v>
      </c>
      <c r="C140" s="238" t="s">
        <v>1737</v>
      </c>
      <c r="D140" s="238" t="s">
        <v>455</v>
      </c>
      <c r="E140" s="235" t="s">
        <v>772</v>
      </c>
      <c r="F140" s="239" t="s">
        <v>1784</v>
      </c>
      <c r="G140" s="242">
        <v>40118</v>
      </c>
      <c r="H140" s="241">
        <v>23885008</v>
      </c>
      <c r="I140" s="241">
        <v>2</v>
      </c>
      <c r="J140" s="248" t="e">
        <v>#N/A</v>
      </c>
      <c r="K140" s="23">
        <f t="shared" si="2"/>
        <v>24</v>
      </c>
    </row>
    <row r="141" spans="1:11" s="23" customFormat="1" ht="12">
      <c r="A141" s="237">
        <f>IF(D141="","",COUNTA($D$7:D141))</f>
        <v>135</v>
      </c>
      <c r="B141" s="238" t="s">
        <v>1737</v>
      </c>
      <c r="C141" s="238" t="s">
        <v>1737</v>
      </c>
      <c r="D141" s="238" t="s">
        <v>456</v>
      </c>
      <c r="E141" s="235" t="s">
        <v>772</v>
      </c>
      <c r="F141" s="239" t="s">
        <v>1784</v>
      </c>
      <c r="G141" s="242">
        <v>40118</v>
      </c>
      <c r="H141" s="241">
        <v>23885008</v>
      </c>
      <c r="I141" s="241">
        <v>2</v>
      </c>
      <c r="J141" s="248" t="e">
        <v>#N/A</v>
      </c>
      <c r="K141" s="23">
        <f t="shared" si="2"/>
        <v>24</v>
      </c>
    </row>
    <row r="142" spans="1:11" s="23" customFormat="1" ht="12">
      <c r="A142" s="237">
        <f>IF(D142="","",COUNTA($D$7:D142))</f>
        <v>136</v>
      </c>
      <c r="B142" s="238" t="s">
        <v>1737</v>
      </c>
      <c r="C142" s="238" t="s">
        <v>1737</v>
      </c>
      <c r="D142" s="238" t="s">
        <v>457</v>
      </c>
      <c r="E142" s="235" t="s">
        <v>772</v>
      </c>
      <c r="F142" s="239" t="s">
        <v>1784</v>
      </c>
      <c r="G142" s="242">
        <v>40118</v>
      </c>
      <c r="H142" s="241">
        <v>23885008</v>
      </c>
      <c r="I142" s="241">
        <v>2</v>
      </c>
      <c r="J142" s="248" t="e">
        <v>#N/A</v>
      </c>
      <c r="K142" s="23">
        <f t="shared" si="2"/>
        <v>24</v>
      </c>
    </row>
    <row r="143" spans="1:11" s="23" customFormat="1" ht="12">
      <c r="A143" s="237">
        <f>IF(D143="","",COUNTA($D$7:D143))</f>
        <v>137</v>
      </c>
      <c r="B143" s="238" t="s">
        <v>1737</v>
      </c>
      <c r="C143" s="238" t="s">
        <v>1737</v>
      </c>
      <c r="D143" s="238" t="s">
        <v>458</v>
      </c>
      <c r="E143" s="235" t="s">
        <v>772</v>
      </c>
      <c r="F143" s="239" t="s">
        <v>1784</v>
      </c>
      <c r="G143" s="242">
        <v>40118</v>
      </c>
      <c r="H143" s="241">
        <v>23885008</v>
      </c>
      <c r="I143" s="241">
        <v>2</v>
      </c>
      <c r="J143" s="248" t="e">
        <v>#N/A</v>
      </c>
      <c r="K143" s="23">
        <f t="shared" si="2"/>
        <v>24</v>
      </c>
    </row>
    <row r="144" spans="1:11" s="23" customFormat="1" ht="12">
      <c r="A144" s="237">
        <f>IF(D144="","",COUNTA($D$7:D144))</f>
        <v>138</v>
      </c>
      <c r="B144" s="238" t="s">
        <v>1737</v>
      </c>
      <c r="C144" s="238" t="s">
        <v>1737</v>
      </c>
      <c r="D144" s="238" t="s">
        <v>323</v>
      </c>
      <c r="E144" s="235" t="s">
        <v>772</v>
      </c>
      <c r="F144" s="239" t="s">
        <v>1784</v>
      </c>
      <c r="G144" s="242">
        <v>40118</v>
      </c>
      <c r="H144" s="241">
        <v>23885008</v>
      </c>
      <c r="I144" s="241">
        <v>2</v>
      </c>
      <c r="J144" s="248" t="e">
        <v>#N/A</v>
      </c>
      <c r="K144" s="23">
        <f t="shared" si="2"/>
        <v>24</v>
      </c>
    </row>
    <row r="145" spans="1:11" s="23" customFormat="1" ht="12">
      <c r="A145" s="237">
        <f>IF(D145="","",COUNTA($D$7:D145))</f>
        <v>139</v>
      </c>
      <c r="B145" s="238" t="s">
        <v>1737</v>
      </c>
      <c r="C145" s="238" t="s">
        <v>1737</v>
      </c>
      <c r="D145" s="238" t="s">
        <v>324</v>
      </c>
      <c r="E145" s="235" t="s">
        <v>772</v>
      </c>
      <c r="F145" s="239" t="s">
        <v>1784</v>
      </c>
      <c r="G145" s="242">
        <v>40118</v>
      </c>
      <c r="H145" s="241">
        <v>23885008</v>
      </c>
      <c r="I145" s="241">
        <v>2</v>
      </c>
      <c r="J145" s="248" t="e">
        <v>#N/A</v>
      </c>
      <c r="K145" s="23">
        <f t="shared" si="2"/>
        <v>24</v>
      </c>
    </row>
    <row r="146" spans="1:11" s="23" customFormat="1" ht="12">
      <c r="A146" s="237">
        <f>IF(D146="","",COUNTA($D$7:D146))</f>
        <v>140</v>
      </c>
      <c r="B146" s="238" t="s">
        <v>1737</v>
      </c>
      <c r="C146" s="238" t="s">
        <v>1737</v>
      </c>
      <c r="D146" s="238" t="s">
        <v>325</v>
      </c>
      <c r="E146" s="235" t="s">
        <v>772</v>
      </c>
      <c r="F146" s="239" t="s">
        <v>1784</v>
      </c>
      <c r="G146" s="242">
        <v>40118</v>
      </c>
      <c r="H146" s="241">
        <v>23885008</v>
      </c>
      <c r="I146" s="241">
        <v>2</v>
      </c>
      <c r="J146" s="248" t="e">
        <v>#N/A</v>
      </c>
      <c r="K146" s="23">
        <f t="shared" si="2"/>
        <v>24</v>
      </c>
    </row>
    <row r="147" spans="1:11" s="23" customFormat="1" ht="12">
      <c r="A147" s="237">
        <f>IF(D147="","",COUNTA($D$7:D147))</f>
        <v>141</v>
      </c>
      <c r="B147" s="238" t="s">
        <v>1737</v>
      </c>
      <c r="C147" s="238" t="s">
        <v>1737</v>
      </c>
      <c r="D147" s="238" t="s">
        <v>326</v>
      </c>
      <c r="E147" s="235" t="s">
        <v>772</v>
      </c>
      <c r="F147" s="239" t="s">
        <v>1784</v>
      </c>
      <c r="G147" s="242">
        <v>40118</v>
      </c>
      <c r="H147" s="241">
        <v>23885008</v>
      </c>
      <c r="I147" s="241">
        <v>2</v>
      </c>
      <c r="J147" s="248" t="e">
        <v>#N/A</v>
      </c>
      <c r="K147" s="23">
        <f t="shared" si="2"/>
        <v>24</v>
      </c>
    </row>
    <row r="148" spans="1:11" s="23" customFormat="1" ht="12">
      <c r="A148" s="237">
        <f>IF(D148="","",COUNTA($D$7:D148))</f>
        <v>142</v>
      </c>
      <c r="B148" s="238" t="s">
        <v>1737</v>
      </c>
      <c r="C148" s="238" t="s">
        <v>1737</v>
      </c>
      <c r="D148" s="238" t="s">
        <v>327</v>
      </c>
      <c r="E148" s="235" t="s">
        <v>772</v>
      </c>
      <c r="F148" s="239" t="s">
        <v>1784</v>
      </c>
      <c r="G148" s="242">
        <v>40118</v>
      </c>
      <c r="H148" s="241">
        <v>23885008</v>
      </c>
      <c r="I148" s="241">
        <v>2</v>
      </c>
      <c r="J148" s="248" t="e">
        <v>#N/A</v>
      </c>
      <c r="K148" s="23">
        <f t="shared" si="2"/>
        <v>24</v>
      </c>
    </row>
    <row r="149" spans="1:11" s="23" customFormat="1" ht="12">
      <c r="A149" s="237">
        <f>IF(D149="","",COUNTA($D$7:D149))</f>
        <v>143</v>
      </c>
      <c r="B149" s="238" t="s">
        <v>1737</v>
      </c>
      <c r="C149" s="238" t="s">
        <v>1737</v>
      </c>
      <c r="D149" s="238" t="s">
        <v>328</v>
      </c>
      <c r="E149" s="235" t="s">
        <v>772</v>
      </c>
      <c r="F149" s="239" t="s">
        <v>1784</v>
      </c>
      <c r="G149" s="242">
        <v>40118</v>
      </c>
      <c r="H149" s="241">
        <v>23885008</v>
      </c>
      <c r="I149" s="241">
        <v>2</v>
      </c>
      <c r="J149" s="248" t="e">
        <v>#N/A</v>
      </c>
      <c r="K149" s="23">
        <f t="shared" si="2"/>
        <v>24</v>
      </c>
    </row>
    <row r="150" spans="1:11" s="23" customFormat="1" ht="12">
      <c r="A150" s="237">
        <f>IF(D150="","",COUNTA($D$7:D150))</f>
        <v>144</v>
      </c>
      <c r="B150" s="238" t="s">
        <v>1737</v>
      </c>
      <c r="C150" s="238" t="s">
        <v>1737</v>
      </c>
      <c r="D150" s="238" t="s">
        <v>329</v>
      </c>
      <c r="E150" s="235" t="s">
        <v>772</v>
      </c>
      <c r="F150" s="239" t="s">
        <v>1784</v>
      </c>
      <c r="G150" s="242">
        <v>40118</v>
      </c>
      <c r="H150" s="241">
        <v>23885008</v>
      </c>
      <c r="I150" s="241">
        <v>2</v>
      </c>
      <c r="J150" s="248" t="e">
        <v>#N/A</v>
      </c>
      <c r="K150" s="23">
        <f t="shared" si="2"/>
        <v>24</v>
      </c>
    </row>
    <row r="151" spans="1:11" s="23" customFormat="1" ht="12">
      <c r="A151" s="237">
        <f>IF(D151="","",COUNTA($D$7:D151))</f>
        <v>145</v>
      </c>
      <c r="B151" s="238" t="s">
        <v>1737</v>
      </c>
      <c r="C151" s="238" t="s">
        <v>1737</v>
      </c>
      <c r="D151" s="238" t="s">
        <v>330</v>
      </c>
      <c r="E151" s="235" t="s">
        <v>772</v>
      </c>
      <c r="F151" s="239" t="s">
        <v>1784</v>
      </c>
      <c r="G151" s="242">
        <v>40118</v>
      </c>
      <c r="H151" s="241">
        <v>23885008</v>
      </c>
      <c r="I151" s="241">
        <v>2</v>
      </c>
      <c r="J151" s="248" t="e">
        <v>#N/A</v>
      </c>
      <c r="K151" s="23">
        <f t="shared" si="2"/>
        <v>24</v>
      </c>
    </row>
    <row r="152" spans="1:11" s="23" customFormat="1" ht="12">
      <c r="A152" s="237">
        <f>IF(D152="","",COUNTA($D$7:D152))</f>
        <v>146</v>
      </c>
      <c r="B152" s="238" t="s">
        <v>1737</v>
      </c>
      <c r="C152" s="238" t="s">
        <v>1737</v>
      </c>
      <c r="D152" s="238" t="s">
        <v>331</v>
      </c>
      <c r="E152" s="235" t="s">
        <v>772</v>
      </c>
      <c r="F152" s="239" t="s">
        <v>1784</v>
      </c>
      <c r="G152" s="242">
        <v>40118</v>
      </c>
      <c r="H152" s="241">
        <v>23885008</v>
      </c>
      <c r="I152" s="241">
        <v>2</v>
      </c>
      <c r="J152" s="248" t="e">
        <v>#N/A</v>
      </c>
      <c r="K152" s="23">
        <f t="shared" si="2"/>
        <v>24</v>
      </c>
    </row>
    <row r="153" spans="1:11" s="23" customFormat="1" ht="12">
      <c r="A153" s="237">
        <f>IF(D153="","",COUNTA($D$7:D153))</f>
        <v>147</v>
      </c>
      <c r="B153" s="238" t="s">
        <v>1737</v>
      </c>
      <c r="C153" s="238" t="s">
        <v>1737</v>
      </c>
      <c r="D153" s="238" t="s">
        <v>332</v>
      </c>
      <c r="E153" s="235" t="s">
        <v>772</v>
      </c>
      <c r="F153" s="239" t="s">
        <v>1784</v>
      </c>
      <c r="G153" s="242">
        <v>40118</v>
      </c>
      <c r="H153" s="241">
        <v>23885008</v>
      </c>
      <c r="I153" s="241">
        <v>2</v>
      </c>
      <c r="J153" s="248" t="e">
        <v>#N/A</v>
      </c>
      <c r="K153" s="23">
        <f t="shared" si="2"/>
        <v>24</v>
      </c>
    </row>
    <row r="154" spans="1:11" s="23" customFormat="1" ht="12">
      <c r="A154" s="237">
        <f>IF(D154="","",COUNTA($D$7:D154))</f>
        <v>148</v>
      </c>
      <c r="B154" s="238" t="s">
        <v>1737</v>
      </c>
      <c r="C154" s="238" t="s">
        <v>1737</v>
      </c>
      <c r="D154" s="238" t="s">
        <v>333</v>
      </c>
      <c r="E154" s="235" t="s">
        <v>772</v>
      </c>
      <c r="F154" s="239" t="s">
        <v>1784</v>
      </c>
      <c r="G154" s="242">
        <v>40118</v>
      </c>
      <c r="H154" s="241">
        <v>23885008</v>
      </c>
      <c r="I154" s="241">
        <v>2</v>
      </c>
      <c r="J154" s="248" t="e">
        <v>#N/A</v>
      </c>
      <c r="K154" s="23">
        <f t="shared" si="2"/>
        <v>24</v>
      </c>
    </row>
    <row r="155" spans="1:11" s="11" customFormat="1" ht="12">
      <c r="A155" s="237">
        <f>IF(D155="","",COUNTA($D$7:D155))</f>
        <v>149</v>
      </c>
      <c r="B155" s="238" t="s">
        <v>1737</v>
      </c>
      <c r="C155" s="238" t="s">
        <v>1737</v>
      </c>
      <c r="D155" s="238" t="s">
        <v>334</v>
      </c>
      <c r="E155" s="235" t="s">
        <v>772</v>
      </c>
      <c r="F155" s="239" t="s">
        <v>1784</v>
      </c>
      <c r="G155" s="242">
        <v>40118</v>
      </c>
      <c r="H155" s="241">
        <v>23885008</v>
      </c>
      <c r="I155" s="241">
        <v>2</v>
      </c>
      <c r="J155" s="248" t="e">
        <v>#N/A</v>
      </c>
      <c r="K155" s="23">
        <f t="shared" si="2"/>
        <v>24</v>
      </c>
    </row>
    <row r="156" spans="1:11" s="11" customFormat="1" ht="12">
      <c r="A156" s="237">
        <f>IF(D156="","",COUNTA($D$7:D156))</f>
        <v>150</v>
      </c>
      <c r="B156" s="238" t="s">
        <v>1737</v>
      </c>
      <c r="C156" s="238" t="s">
        <v>1737</v>
      </c>
      <c r="D156" s="238" t="s">
        <v>335</v>
      </c>
      <c r="E156" s="235" t="s">
        <v>772</v>
      </c>
      <c r="F156" s="239" t="s">
        <v>1784</v>
      </c>
      <c r="G156" s="242">
        <v>40118</v>
      </c>
      <c r="H156" s="241">
        <v>23885008</v>
      </c>
      <c r="I156" s="241">
        <v>2</v>
      </c>
      <c r="J156" s="248" t="e">
        <v>#N/A</v>
      </c>
      <c r="K156" s="23">
        <f t="shared" si="2"/>
        <v>24</v>
      </c>
    </row>
    <row r="157" spans="1:11" s="11" customFormat="1" ht="12">
      <c r="A157" s="237">
        <f>IF(D157="","",COUNTA($D$7:D157))</f>
        <v>151</v>
      </c>
      <c r="B157" s="238" t="s">
        <v>1737</v>
      </c>
      <c r="C157" s="238" t="s">
        <v>1737</v>
      </c>
      <c r="D157" s="238" t="s">
        <v>336</v>
      </c>
      <c r="E157" s="235" t="s">
        <v>772</v>
      </c>
      <c r="F157" s="239" t="s">
        <v>1784</v>
      </c>
      <c r="G157" s="242">
        <v>40118</v>
      </c>
      <c r="H157" s="241">
        <v>23885008</v>
      </c>
      <c r="I157" s="241">
        <v>2</v>
      </c>
      <c r="J157" s="248" t="e">
        <v>#N/A</v>
      </c>
      <c r="K157" s="23">
        <f t="shared" si="2"/>
        <v>24</v>
      </c>
    </row>
    <row r="158" spans="1:11" s="23" customFormat="1" ht="12">
      <c r="A158" s="237">
        <f>IF(D158="","",COUNTA($D$7:D158))</f>
        <v>152</v>
      </c>
      <c r="B158" s="238" t="s">
        <v>1737</v>
      </c>
      <c r="C158" s="238" t="s">
        <v>1737</v>
      </c>
      <c r="D158" s="238" t="s">
        <v>337</v>
      </c>
      <c r="E158" s="235" t="s">
        <v>772</v>
      </c>
      <c r="F158" s="239" t="s">
        <v>1784</v>
      </c>
      <c r="G158" s="242">
        <v>40118</v>
      </c>
      <c r="H158" s="241">
        <v>23885008</v>
      </c>
      <c r="I158" s="241">
        <v>2</v>
      </c>
      <c r="J158" s="248" t="e">
        <v>#N/A</v>
      </c>
      <c r="K158" s="23">
        <f t="shared" si="2"/>
        <v>24</v>
      </c>
    </row>
    <row r="159" spans="1:11" s="23" customFormat="1" ht="12">
      <c r="A159" s="237">
        <f>IF(D159="","",COUNTA($D$7:D159))</f>
        <v>153</v>
      </c>
      <c r="B159" s="238" t="s">
        <v>1737</v>
      </c>
      <c r="C159" s="238" t="s">
        <v>1737</v>
      </c>
      <c r="D159" s="238" t="s">
        <v>338</v>
      </c>
      <c r="E159" s="235" t="s">
        <v>772</v>
      </c>
      <c r="F159" s="239" t="s">
        <v>1784</v>
      </c>
      <c r="G159" s="242">
        <v>40118</v>
      </c>
      <c r="H159" s="241">
        <v>23885008</v>
      </c>
      <c r="I159" s="241">
        <v>2</v>
      </c>
      <c r="J159" s="248" t="e">
        <v>#N/A</v>
      </c>
      <c r="K159" s="23">
        <f t="shared" si="2"/>
        <v>24</v>
      </c>
    </row>
    <row r="160" spans="1:11" s="23" customFormat="1" ht="12">
      <c r="A160" s="237">
        <f>IF(D160="","",COUNTA($D$7:D160))</f>
        <v>154</v>
      </c>
      <c r="B160" s="238" t="s">
        <v>1737</v>
      </c>
      <c r="C160" s="238" t="s">
        <v>1737</v>
      </c>
      <c r="D160" s="238" t="s">
        <v>339</v>
      </c>
      <c r="E160" s="235" t="s">
        <v>772</v>
      </c>
      <c r="F160" s="239" t="s">
        <v>1784</v>
      </c>
      <c r="G160" s="242">
        <v>40118</v>
      </c>
      <c r="H160" s="241">
        <v>23885008</v>
      </c>
      <c r="I160" s="241">
        <v>2</v>
      </c>
      <c r="J160" s="248" t="e">
        <v>#N/A</v>
      </c>
      <c r="K160" s="23">
        <f t="shared" si="2"/>
        <v>24</v>
      </c>
    </row>
    <row r="161" spans="1:11" s="23" customFormat="1" ht="12">
      <c r="A161" s="237">
        <f>IF(D161="","",COUNTA($D$7:D161))</f>
        <v>155</v>
      </c>
      <c r="B161" s="238" t="s">
        <v>1737</v>
      </c>
      <c r="C161" s="238" t="s">
        <v>1737</v>
      </c>
      <c r="D161" s="238" t="s">
        <v>340</v>
      </c>
      <c r="E161" s="235" t="s">
        <v>772</v>
      </c>
      <c r="F161" s="239" t="s">
        <v>1784</v>
      </c>
      <c r="G161" s="242">
        <v>40118</v>
      </c>
      <c r="H161" s="241">
        <v>23885008</v>
      </c>
      <c r="I161" s="241">
        <v>2</v>
      </c>
      <c r="J161" s="248" t="e">
        <v>#N/A</v>
      </c>
      <c r="K161" s="23">
        <f t="shared" si="2"/>
        <v>24</v>
      </c>
    </row>
    <row r="162" spans="1:11" s="23" customFormat="1" ht="12">
      <c r="A162" s="237">
        <f>IF(D162="","",COUNTA($D$7:D162))</f>
        <v>156</v>
      </c>
      <c r="B162" s="238" t="s">
        <v>1737</v>
      </c>
      <c r="C162" s="238" t="s">
        <v>1737</v>
      </c>
      <c r="D162" s="238" t="s">
        <v>341</v>
      </c>
      <c r="E162" s="235" t="s">
        <v>772</v>
      </c>
      <c r="F162" s="239" t="s">
        <v>1784</v>
      </c>
      <c r="G162" s="242">
        <v>40118</v>
      </c>
      <c r="H162" s="241">
        <v>23885008</v>
      </c>
      <c r="I162" s="241">
        <v>2</v>
      </c>
      <c r="J162" s="248" t="e">
        <v>#N/A</v>
      </c>
      <c r="K162" s="23">
        <f t="shared" si="2"/>
        <v>24</v>
      </c>
    </row>
    <row r="163" spans="1:11" s="23" customFormat="1" ht="12">
      <c r="A163" s="237">
        <f>IF(D163="","",COUNTA($D$7:D163))</f>
        <v>157</v>
      </c>
      <c r="B163" s="238" t="s">
        <v>1737</v>
      </c>
      <c r="C163" s="238" t="s">
        <v>1737</v>
      </c>
      <c r="D163" s="238" t="s">
        <v>342</v>
      </c>
      <c r="E163" s="235" t="s">
        <v>772</v>
      </c>
      <c r="F163" s="239" t="s">
        <v>1784</v>
      </c>
      <c r="G163" s="242">
        <v>40118</v>
      </c>
      <c r="H163" s="241">
        <v>23885008</v>
      </c>
      <c r="I163" s="241">
        <v>2</v>
      </c>
      <c r="J163" s="248" t="e">
        <v>#N/A</v>
      </c>
      <c r="K163" s="23">
        <f t="shared" si="2"/>
        <v>24</v>
      </c>
    </row>
    <row r="164" spans="1:11" s="23" customFormat="1" ht="12">
      <c r="A164" s="237">
        <f>IF(D164="","",COUNTA($D$7:D164))</f>
        <v>158</v>
      </c>
      <c r="B164" s="238" t="s">
        <v>1737</v>
      </c>
      <c r="C164" s="238" t="s">
        <v>1737</v>
      </c>
      <c r="D164" s="238" t="s">
        <v>343</v>
      </c>
      <c r="E164" s="235" t="s">
        <v>772</v>
      </c>
      <c r="F164" s="239" t="s">
        <v>1784</v>
      </c>
      <c r="G164" s="242">
        <v>40118</v>
      </c>
      <c r="H164" s="241">
        <v>23885008</v>
      </c>
      <c r="I164" s="241">
        <v>2</v>
      </c>
      <c r="J164" s="248" t="e">
        <v>#N/A</v>
      </c>
      <c r="K164" s="23">
        <f t="shared" si="2"/>
        <v>24</v>
      </c>
    </row>
    <row r="165" spans="1:11" s="23" customFormat="1" ht="12">
      <c r="A165" s="237">
        <f>IF(D165="","",COUNTA($D$7:D165))</f>
        <v>159</v>
      </c>
      <c r="B165" s="238" t="s">
        <v>1737</v>
      </c>
      <c r="C165" s="238" t="s">
        <v>1737</v>
      </c>
      <c r="D165" s="238" t="s">
        <v>304</v>
      </c>
      <c r="E165" s="235" t="s">
        <v>772</v>
      </c>
      <c r="F165" s="239" t="s">
        <v>1784</v>
      </c>
      <c r="G165" s="242">
        <v>40118</v>
      </c>
      <c r="H165" s="241">
        <v>23885008</v>
      </c>
      <c r="I165" s="241">
        <v>2</v>
      </c>
      <c r="J165" s="248" t="e">
        <v>#N/A</v>
      </c>
      <c r="K165" s="23">
        <f t="shared" si="2"/>
        <v>24</v>
      </c>
    </row>
    <row r="166" spans="1:11" s="23" customFormat="1" ht="12">
      <c r="A166" s="237">
        <f>IF(D166="","",COUNTA($D$7:D166))</f>
        <v>160</v>
      </c>
      <c r="B166" s="238" t="s">
        <v>1737</v>
      </c>
      <c r="C166" s="238" t="s">
        <v>1737</v>
      </c>
      <c r="D166" s="238" t="s">
        <v>305</v>
      </c>
      <c r="E166" s="235" t="s">
        <v>772</v>
      </c>
      <c r="F166" s="239" t="s">
        <v>1784</v>
      </c>
      <c r="G166" s="242">
        <v>40118</v>
      </c>
      <c r="H166" s="241">
        <v>23885008</v>
      </c>
      <c r="I166" s="241">
        <v>2</v>
      </c>
      <c r="J166" s="248" t="e">
        <v>#N/A</v>
      </c>
      <c r="K166" s="23">
        <f t="shared" si="2"/>
        <v>24</v>
      </c>
    </row>
    <row r="167" spans="1:11" s="23" customFormat="1" ht="12">
      <c r="A167" s="237">
        <f>IF(D167="","",COUNTA($D$7:D167))</f>
        <v>161</v>
      </c>
      <c r="B167" s="238" t="s">
        <v>1737</v>
      </c>
      <c r="C167" s="238" t="s">
        <v>1737</v>
      </c>
      <c r="D167" s="238" t="s">
        <v>306</v>
      </c>
      <c r="E167" s="235" t="s">
        <v>772</v>
      </c>
      <c r="F167" s="239" t="s">
        <v>1784</v>
      </c>
      <c r="G167" s="242">
        <v>40118</v>
      </c>
      <c r="H167" s="241">
        <v>23885008</v>
      </c>
      <c r="I167" s="241">
        <v>2</v>
      </c>
      <c r="J167" s="248" t="e">
        <v>#N/A</v>
      </c>
      <c r="K167" s="23">
        <f t="shared" si="2"/>
        <v>24</v>
      </c>
    </row>
    <row r="168" spans="1:11" s="23" customFormat="1" ht="12">
      <c r="A168" s="237">
        <f>IF(D168="","",COUNTA($D$7:D168))</f>
        <v>162</v>
      </c>
      <c r="B168" s="238" t="s">
        <v>1737</v>
      </c>
      <c r="C168" s="238" t="s">
        <v>1737</v>
      </c>
      <c r="D168" s="238" t="s">
        <v>307</v>
      </c>
      <c r="E168" s="235" t="s">
        <v>772</v>
      </c>
      <c r="F168" s="239" t="s">
        <v>1784</v>
      </c>
      <c r="G168" s="242">
        <v>40118</v>
      </c>
      <c r="H168" s="241">
        <v>23885008</v>
      </c>
      <c r="I168" s="241">
        <v>2</v>
      </c>
      <c r="J168" s="248" t="e">
        <v>#N/A</v>
      </c>
      <c r="K168" s="23">
        <f t="shared" si="2"/>
        <v>24</v>
      </c>
    </row>
    <row r="169" spans="1:11" s="23" customFormat="1" ht="12">
      <c r="A169" s="237">
        <f>IF(D169="","",COUNTA($D$7:D169))</f>
        <v>163</v>
      </c>
      <c r="B169" s="238" t="s">
        <v>1075</v>
      </c>
      <c r="C169" s="238" t="s">
        <v>1075</v>
      </c>
      <c r="D169" s="238" t="s">
        <v>3</v>
      </c>
      <c r="E169" s="235" t="s">
        <v>855</v>
      </c>
      <c r="F169" s="239" t="s">
        <v>1790</v>
      </c>
      <c r="G169" s="242">
        <v>40664</v>
      </c>
      <c r="H169" s="245">
        <v>23636364</v>
      </c>
      <c r="I169" s="241">
        <v>4</v>
      </c>
      <c r="J169" s="248" t="s">
        <v>1823</v>
      </c>
      <c r="K169" s="23">
        <f t="shared" si="2"/>
        <v>48</v>
      </c>
    </row>
    <row r="170" spans="1:11" s="23" customFormat="1" ht="12">
      <c r="A170" s="237">
        <f>IF(D170="","",COUNTA($D$7:D170))</f>
        <v>164</v>
      </c>
      <c r="B170" s="238" t="s">
        <v>1400</v>
      </c>
      <c r="C170" s="238" t="s">
        <v>1400</v>
      </c>
      <c r="D170" s="238" t="s">
        <v>273</v>
      </c>
      <c r="E170" s="235" t="s">
        <v>802</v>
      </c>
      <c r="F170" s="239" t="s">
        <v>1787</v>
      </c>
      <c r="G170" s="242">
        <v>41091</v>
      </c>
      <c r="H170" s="241">
        <v>10678000</v>
      </c>
      <c r="I170" s="241">
        <v>2</v>
      </c>
      <c r="J170" s="248" t="e">
        <v>#N/A</v>
      </c>
      <c r="K170" s="23">
        <f t="shared" si="2"/>
        <v>24</v>
      </c>
    </row>
    <row r="171" spans="1:11" s="23" customFormat="1" ht="12">
      <c r="A171" s="237">
        <f>IF(D171="","",COUNTA($D$7:D171))</f>
        <v>165</v>
      </c>
      <c r="B171" s="238" t="s">
        <v>1400</v>
      </c>
      <c r="C171" s="238" t="s">
        <v>1400</v>
      </c>
      <c r="D171" s="238" t="s">
        <v>493</v>
      </c>
      <c r="E171" s="235" t="s">
        <v>758</v>
      </c>
      <c r="F171" s="239" t="s">
        <v>1780</v>
      </c>
      <c r="G171" s="242">
        <v>39508</v>
      </c>
      <c r="H171" s="241">
        <v>21189560</v>
      </c>
      <c r="I171" s="241">
        <v>2</v>
      </c>
      <c r="J171" s="248" t="e">
        <v>#N/A</v>
      </c>
      <c r="K171" s="23">
        <f t="shared" si="2"/>
        <v>24</v>
      </c>
    </row>
    <row r="172" spans="1:11" s="23" customFormat="1" ht="12">
      <c r="A172" s="237">
        <f>IF(D172="","",COUNTA($D$7:D172))</f>
        <v>166</v>
      </c>
      <c r="B172" s="238" t="s">
        <v>1400</v>
      </c>
      <c r="C172" s="238" t="s">
        <v>200</v>
      </c>
      <c r="D172" s="238" t="s">
        <v>109</v>
      </c>
      <c r="E172" s="235" t="s">
        <v>725</v>
      </c>
      <c r="F172" s="239" t="s">
        <v>1780</v>
      </c>
      <c r="G172" s="242">
        <v>39234</v>
      </c>
      <c r="H172" s="241">
        <v>10136700</v>
      </c>
      <c r="I172" s="241">
        <v>2</v>
      </c>
      <c r="J172" s="248" t="e">
        <v>#N/A</v>
      </c>
      <c r="K172" s="23">
        <f t="shared" si="2"/>
        <v>24</v>
      </c>
    </row>
    <row r="173" spans="1:11" s="23" customFormat="1" ht="12">
      <c r="A173" s="237">
        <f>IF(D173="","",COUNTA($D$7:D173))</f>
        <v>167</v>
      </c>
      <c r="B173" s="238" t="s">
        <v>1400</v>
      </c>
      <c r="C173" s="238" t="s">
        <v>1400</v>
      </c>
      <c r="D173" s="243" t="s">
        <v>302</v>
      </c>
      <c r="E173" s="235" t="s">
        <v>760</v>
      </c>
      <c r="F173" s="239" t="s">
        <v>1782</v>
      </c>
      <c r="G173" s="242">
        <v>39630</v>
      </c>
      <c r="H173" s="241">
        <v>11363636</v>
      </c>
      <c r="I173" s="241">
        <v>3</v>
      </c>
      <c r="J173" s="248" t="s">
        <v>1823</v>
      </c>
      <c r="K173" s="23">
        <f t="shared" si="2"/>
        <v>36</v>
      </c>
    </row>
    <row r="174" spans="1:11" s="23" customFormat="1" ht="12">
      <c r="A174" s="237">
        <f>IF(D174="","",COUNTA($D$7:D174))</f>
        <v>168</v>
      </c>
      <c r="B174" s="238" t="s">
        <v>1400</v>
      </c>
      <c r="C174" s="238" t="s">
        <v>200</v>
      </c>
      <c r="D174" s="238" t="s">
        <v>479</v>
      </c>
      <c r="E174" s="235" t="s">
        <v>723</v>
      </c>
      <c r="F174" s="239" t="s">
        <v>1770</v>
      </c>
      <c r="G174" s="242">
        <v>39173</v>
      </c>
      <c r="H174" s="241">
        <v>12080000</v>
      </c>
      <c r="I174" s="241">
        <v>2</v>
      </c>
      <c r="J174" s="248" t="e">
        <v>#N/A</v>
      </c>
      <c r="K174" s="23">
        <f t="shared" si="2"/>
        <v>24</v>
      </c>
    </row>
    <row r="175" spans="1:11" s="23" customFormat="1" ht="12">
      <c r="A175" s="237">
        <f>IF(D175="","",COUNTA($D$7:D175))</f>
        <v>169</v>
      </c>
      <c r="B175" s="238" t="s">
        <v>1400</v>
      </c>
      <c r="C175" s="238" t="s">
        <v>1815</v>
      </c>
      <c r="D175" s="238" t="s">
        <v>80</v>
      </c>
      <c r="E175" s="235" t="s">
        <v>793</v>
      </c>
      <c r="F175" s="239" t="s">
        <v>1761</v>
      </c>
      <c r="G175" s="242">
        <v>40848</v>
      </c>
      <c r="H175" s="241">
        <v>10200000</v>
      </c>
      <c r="I175" s="241">
        <v>2</v>
      </c>
      <c r="J175" s="248" t="e">
        <v>#N/A</v>
      </c>
      <c r="K175" s="23">
        <f t="shared" si="2"/>
        <v>24</v>
      </c>
    </row>
    <row r="176" spans="1:11" s="23" customFormat="1" ht="12">
      <c r="A176" s="237">
        <f>IF(D176="","",COUNTA($D$7:D176))</f>
        <v>170</v>
      </c>
      <c r="B176" s="238" t="s">
        <v>1400</v>
      </c>
      <c r="C176" s="238" t="s">
        <v>503</v>
      </c>
      <c r="D176" s="238" t="s">
        <v>497</v>
      </c>
      <c r="E176" s="235" t="s">
        <v>804</v>
      </c>
      <c r="F176" s="239" t="s">
        <v>1761</v>
      </c>
      <c r="G176" s="242">
        <v>41214</v>
      </c>
      <c r="H176" s="241">
        <v>12000000</v>
      </c>
      <c r="I176" s="241">
        <v>2</v>
      </c>
      <c r="J176" s="248" t="e">
        <v>#N/A</v>
      </c>
      <c r="K176" s="23">
        <f t="shared" si="2"/>
        <v>24</v>
      </c>
    </row>
    <row r="177" spans="1:11" s="23" customFormat="1" ht="12">
      <c r="A177" s="237">
        <f>IF(D177="","",COUNTA($D$7:D177))</f>
        <v>171</v>
      </c>
      <c r="B177" s="238" t="s">
        <v>1400</v>
      </c>
      <c r="C177" s="238" t="s">
        <v>503</v>
      </c>
      <c r="D177" s="238" t="s">
        <v>498</v>
      </c>
      <c r="E177" s="235" t="s">
        <v>804</v>
      </c>
      <c r="F177" s="239" t="s">
        <v>1761</v>
      </c>
      <c r="G177" s="242">
        <v>41214</v>
      </c>
      <c r="H177" s="241">
        <v>12000000</v>
      </c>
      <c r="I177" s="241">
        <v>2</v>
      </c>
      <c r="J177" s="248" t="e">
        <v>#N/A</v>
      </c>
      <c r="K177" s="23">
        <f t="shared" si="2"/>
        <v>24</v>
      </c>
    </row>
    <row r="178" spans="1:11" s="23" customFormat="1" ht="12">
      <c r="A178" s="237">
        <f>IF(D178="","",COUNTA($D$7:D178))</f>
        <v>172</v>
      </c>
      <c r="B178" s="238" t="s">
        <v>1400</v>
      </c>
      <c r="C178" s="238" t="s">
        <v>1400</v>
      </c>
      <c r="D178" s="238" t="s">
        <v>403</v>
      </c>
      <c r="E178" s="235" t="s">
        <v>746</v>
      </c>
      <c r="F178" s="239" t="s">
        <v>1779</v>
      </c>
      <c r="G178" s="242">
        <v>39295</v>
      </c>
      <c r="H178" s="241">
        <v>10245090</v>
      </c>
      <c r="I178" s="241">
        <v>2</v>
      </c>
      <c r="J178" s="248" t="e">
        <v>#N/A</v>
      </c>
      <c r="K178" s="23">
        <f t="shared" si="2"/>
        <v>24</v>
      </c>
    </row>
    <row r="179" spans="1:11" s="23" customFormat="1" ht="12">
      <c r="A179" s="237">
        <f>IF(D179="","",COUNTA($D$7:D179))</f>
        <v>173</v>
      </c>
      <c r="B179" s="238" t="s">
        <v>1400</v>
      </c>
      <c r="C179" s="238" t="s">
        <v>1400</v>
      </c>
      <c r="D179" s="238" t="s">
        <v>602</v>
      </c>
      <c r="E179" s="235" t="s">
        <v>751</v>
      </c>
      <c r="F179" s="239" t="s">
        <v>1783</v>
      </c>
      <c r="G179" s="242">
        <v>39356</v>
      </c>
      <c r="H179" s="241">
        <v>15430850</v>
      </c>
      <c r="I179" s="241">
        <v>2</v>
      </c>
      <c r="J179" s="248" t="e">
        <v>#N/A</v>
      </c>
      <c r="K179" s="23">
        <f t="shared" si="2"/>
        <v>24</v>
      </c>
    </row>
    <row r="180" spans="1:11" s="23" customFormat="1" ht="12">
      <c r="A180" s="237">
        <f>IF(D180="","",COUNTA($D$7:D180))</f>
        <v>174</v>
      </c>
      <c r="B180" s="238" t="s">
        <v>1400</v>
      </c>
      <c r="C180" s="238" t="s">
        <v>1400</v>
      </c>
      <c r="D180" s="238" t="s">
        <v>322</v>
      </c>
      <c r="E180" s="235" t="s">
        <v>770</v>
      </c>
      <c r="F180" s="239" t="s">
        <v>1783</v>
      </c>
      <c r="G180" s="242">
        <v>40026</v>
      </c>
      <c r="H180" s="241">
        <v>24390104</v>
      </c>
      <c r="I180" s="241">
        <v>2</v>
      </c>
      <c r="J180" s="248" t="e">
        <v>#N/A</v>
      </c>
      <c r="K180" s="23">
        <f t="shared" si="2"/>
        <v>24</v>
      </c>
    </row>
    <row r="181" spans="1:11" s="23" customFormat="1" ht="12">
      <c r="A181" s="237">
        <f>IF(D181="","",COUNTA($D$7:D181))</f>
        <v>175</v>
      </c>
      <c r="B181" s="238" t="s">
        <v>1400</v>
      </c>
      <c r="C181" s="238" t="s">
        <v>1400</v>
      </c>
      <c r="D181" s="238" t="s">
        <v>405</v>
      </c>
      <c r="E181" s="235" t="s">
        <v>748</v>
      </c>
      <c r="F181" s="239" t="s">
        <v>1722</v>
      </c>
      <c r="G181" s="242">
        <v>39295</v>
      </c>
      <c r="H181" s="241">
        <v>19323150</v>
      </c>
      <c r="I181" s="241">
        <v>2</v>
      </c>
      <c r="J181" s="248" t="e">
        <v>#N/A</v>
      </c>
      <c r="K181" s="23">
        <f t="shared" si="2"/>
        <v>24</v>
      </c>
    </row>
    <row r="182" spans="1:11" s="23" customFormat="1" ht="12">
      <c r="A182" s="237">
        <f>IF(D182="","",COUNTA($D$7:D182))</f>
        <v>176</v>
      </c>
      <c r="B182" s="238" t="s">
        <v>1400</v>
      </c>
      <c r="C182" s="238" t="s">
        <v>1400</v>
      </c>
      <c r="D182" s="238" t="s">
        <v>406</v>
      </c>
      <c r="E182" s="235" t="s">
        <v>748</v>
      </c>
      <c r="F182" s="239" t="s">
        <v>1722</v>
      </c>
      <c r="G182" s="242">
        <v>39295</v>
      </c>
      <c r="H182" s="241">
        <v>19323150</v>
      </c>
      <c r="I182" s="241">
        <v>2</v>
      </c>
      <c r="J182" s="248" t="e">
        <v>#N/A</v>
      </c>
      <c r="K182" s="23">
        <f t="shared" si="2"/>
        <v>24</v>
      </c>
    </row>
    <row r="183" spans="1:11" s="23" customFormat="1" ht="12">
      <c r="A183" s="237">
        <f>IF(D183="","",COUNTA($D$7:D183))</f>
        <v>177</v>
      </c>
      <c r="B183" s="238" t="s">
        <v>1400</v>
      </c>
      <c r="C183" s="238" t="s">
        <v>1400</v>
      </c>
      <c r="D183" s="238" t="s">
        <v>407</v>
      </c>
      <c r="E183" s="235" t="s">
        <v>749</v>
      </c>
      <c r="F183" s="239" t="s">
        <v>1722</v>
      </c>
      <c r="G183" s="242">
        <v>39295</v>
      </c>
      <c r="H183" s="241">
        <v>16006683</v>
      </c>
      <c r="I183" s="241">
        <v>2</v>
      </c>
      <c r="J183" s="248" t="e">
        <v>#N/A</v>
      </c>
      <c r="K183" s="23">
        <f t="shared" si="2"/>
        <v>24</v>
      </c>
    </row>
    <row r="184" spans="1:11" s="23" customFormat="1" ht="12">
      <c r="A184" s="237">
        <f>IF(D184="","",COUNTA($D$7:D184))</f>
        <v>178</v>
      </c>
      <c r="B184" s="238" t="s">
        <v>1400</v>
      </c>
      <c r="C184" s="238" t="s">
        <v>1400</v>
      </c>
      <c r="D184" s="238" t="s">
        <v>408</v>
      </c>
      <c r="E184" s="235" t="s">
        <v>749</v>
      </c>
      <c r="F184" s="239" t="s">
        <v>1722</v>
      </c>
      <c r="G184" s="242">
        <v>39295</v>
      </c>
      <c r="H184" s="241">
        <v>16006683</v>
      </c>
      <c r="I184" s="241">
        <v>2</v>
      </c>
      <c r="J184" s="248" t="e">
        <v>#N/A</v>
      </c>
      <c r="K184" s="23">
        <f t="shared" si="2"/>
        <v>24</v>
      </c>
    </row>
    <row r="185" spans="1:11" s="23" customFormat="1" ht="12">
      <c r="A185" s="237">
        <f>IF(D185="","",COUNTA($D$7:D185))</f>
        <v>179</v>
      </c>
      <c r="B185" s="238" t="s">
        <v>1400</v>
      </c>
      <c r="C185" s="238" t="s">
        <v>1400</v>
      </c>
      <c r="D185" s="238" t="s">
        <v>404</v>
      </c>
      <c r="E185" s="235" t="s">
        <v>747</v>
      </c>
      <c r="F185" s="239" t="s">
        <v>1722</v>
      </c>
      <c r="G185" s="242">
        <v>39295</v>
      </c>
      <c r="H185" s="241">
        <v>19062000</v>
      </c>
      <c r="I185" s="241">
        <v>2</v>
      </c>
      <c r="J185" s="248" t="e">
        <v>#N/A</v>
      </c>
      <c r="K185" s="23">
        <f t="shared" si="2"/>
        <v>24</v>
      </c>
    </row>
    <row r="186" spans="1:11" s="23" customFormat="1" ht="12">
      <c r="A186" s="237">
        <f>IF(D186="","",COUNTA($D$7:D186))</f>
        <v>180</v>
      </c>
      <c r="B186" s="238" t="s">
        <v>1400</v>
      </c>
      <c r="C186" s="238" t="s">
        <v>1400</v>
      </c>
      <c r="D186" s="238" t="s">
        <v>361</v>
      </c>
      <c r="E186" s="235" t="s">
        <v>754</v>
      </c>
      <c r="F186" s="239" t="s">
        <v>1722</v>
      </c>
      <c r="G186" s="242">
        <v>39417</v>
      </c>
      <c r="H186" s="241">
        <v>19173775</v>
      </c>
      <c r="I186" s="241">
        <v>2</v>
      </c>
      <c r="J186" s="248" t="e">
        <v>#N/A</v>
      </c>
      <c r="K186" s="23">
        <f t="shared" si="2"/>
        <v>24</v>
      </c>
    </row>
    <row r="187" spans="1:11" s="23" customFormat="1" ht="12">
      <c r="A187" s="237">
        <f>IF(D187="","",COUNTA($D$7:D187))</f>
        <v>181</v>
      </c>
      <c r="B187" s="238" t="s">
        <v>1400</v>
      </c>
      <c r="C187" s="238" t="s">
        <v>1400</v>
      </c>
      <c r="D187" s="238" t="s">
        <v>362</v>
      </c>
      <c r="E187" s="235" t="s">
        <v>755</v>
      </c>
      <c r="F187" s="239" t="s">
        <v>1722</v>
      </c>
      <c r="G187" s="242">
        <v>39417</v>
      </c>
      <c r="H187" s="241">
        <v>15882946</v>
      </c>
      <c r="I187" s="241">
        <v>2</v>
      </c>
      <c r="J187" s="248" t="e">
        <v>#N/A</v>
      </c>
      <c r="K187" s="23">
        <f t="shared" si="2"/>
        <v>24</v>
      </c>
    </row>
    <row r="188" spans="1:11" s="23" customFormat="1" ht="12">
      <c r="A188" s="237">
        <f>IF(D188="","",COUNTA($D$7:D188))</f>
        <v>182</v>
      </c>
      <c r="B188" s="238" t="s">
        <v>1246</v>
      </c>
      <c r="C188" s="238" t="s">
        <v>1246</v>
      </c>
      <c r="D188" s="238" t="s">
        <v>64</v>
      </c>
      <c r="E188" s="235" t="s">
        <v>839</v>
      </c>
      <c r="F188" s="239" t="s">
        <v>1722</v>
      </c>
      <c r="G188" s="242">
        <v>40513</v>
      </c>
      <c r="H188" s="245">
        <v>13000000</v>
      </c>
      <c r="I188" s="244">
        <v>3</v>
      </c>
      <c r="J188" s="248" t="e">
        <v>#N/A</v>
      </c>
      <c r="K188" s="23">
        <f t="shared" si="2"/>
        <v>36</v>
      </c>
    </row>
    <row r="189" spans="1:11" s="23" customFormat="1" ht="12">
      <c r="A189" s="237">
        <f>IF(D189="","",COUNTA($D$7:D189))</f>
        <v>183</v>
      </c>
      <c r="B189" s="238" t="s">
        <v>1736</v>
      </c>
      <c r="C189" s="238" t="s">
        <v>1736</v>
      </c>
      <c r="D189" s="238" t="s">
        <v>499</v>
      </c>
      <c r="E189" s="235" t="s">
        <v>805</v>
      </c>
      <c r="F189" s="239" t="s">
        <v>1782</v>
      </c>
      <c r="G189" s="242">
        <v>41214</v>
      </c>
      <c r="H189" s="241">
        <v>11610000</v>
      </c>
      <c r="I189" s="241">
        <v>3</v>
      </c>
      <c r="J189" s="248" t="e">
        <v>#N/A</v>
      </c>
      <c r="K189" s="23">
        <f t="shared" si="2"/>
        <v>36</v>
      </c>
    </row>
    <row r="190" spans="1:11" s="23" customFormat="1" ht="12">
      <c r="A190" s="237">
        <f>IF(D190="","",COUNTA($D$7:D190))</f>
        <v>184</v>
      </c>
      <c r="B190" s="238" t="s">
        <v>1736</v>
      </c>
      <c r="C190" s="238" t="s">
        <v>1736</v>
      </c>
      <c r="D190" s="238" t="s">
        <v>15</v>
      </c>
      <c r="E190" s="235" t="s">
        <v>735</v>
      </c>
      <c r="F190" s="239" t="s">
        <v>1782</v>
      </c>
      <c r="G190" s="242">
        <v>36800</v>
      </c>
      <c r="H190" s="241">
        <v>16278286</v>
      </c>
      <c r="I190" s="241">
        <v>5</v>
      </c>
      <c r="J190" s="248" t="e">
        <v>#N/A</v>
      </c>
      <c r="K190" s="23">
        <f t="shared" si="2"/>
        <v>60</v>
      </c>
    </row>
    <row r="191" spans="1:11" s="23" customFormat="1" ht="12">
      <c r="A191" s="237">
        <f>IF(D191="","",COUNTA($D$7:D191))</f>
        <v>185</v>
      </c>
      <c r="B191" s="238" t="s">
        <v>1736</v>
      </c>
      <c r="C191" s="238" t="s">
        <v>1736</v>
      </c>
      <c r="D191" s="238" t="s">
        <v>500</v>
      </c>
      <c r="E191" s="235" t="s">
        <v>806</v>
      </c>
      <c r="F191" s="239" t="s">
        <v>1764</v>
      </c>
      <c r="G191" s="242">
        <v>41214</v>
      </c>
      <c r="H191" s="241">
        <v>10700000</v>
      </c>
      <c r="I191" s="241">
        <v>2</v>
      </c>
      <c r="J191" s="248" t="e">
        <v>#N/A</v>
      </c>
      <c r="K191" s="23">
        <f t="shared" si="2"/>
        <v>24</v>
      </c>
    </row>
    <row r="192" spans="1:11" s="23" customFormat="1" ht="12">
      <c r="A192" s="237">
        <f>IF(D192="","",COUNTA($D$7:D192))</f>
        <v>186</v>
      </c>
      <c r="B192" s="238" t="s">
        <v>1736</v>
      </c>
      <c r="C192" s="238" t="s">
        <v>1736</v>
      </c>
      <c r="D192" s="238" t="s">
        <v>501</v>
      </c>
      <c r="E192" s="235" t="s">
        <v>806</v>
      </c>
      <c r="F192" s="239" t="s">
        <v>1764</v>
      </c>
      <c r="G192" s="242">
        <v>41214</v>
      </c>
      <c r="H192" s="241">
        <v>10700000</v>
      </c>
      <c r="I192" s="241">
        <v>2</v>
      </c>
      <c r="J192" s="248" t="s">
        <v>1823</v>
      </c>
      <c r="K192" s="23">
        <f t="shared" si="2"/>
        <v>24</v>
      </c>
    </row>
    <row r="193" spans="1:11" s="23" customFormat="1" ht="12">
      <c r="A193" s="237">
        <f>IF(D193="","",COUNTA($D$7:D193))</f>
        <v>187</v>
      </c>
      <c r="B193" s="238" t="s">
        <v>1736</v>
      </c>
      <c r="C193" s="238" t="s">
        <v>1736</v>
      </c>
      <c r="D193" s="238" t="s">
        <v>63</v>
      </c>
      <c r="E193" s="235" t="s">
        <v>784</v>
      </c>
      <c r="F193" s="239" t="s">
        <v>1764</v>
      </c>
      <c r="G193" s="242">
        <v>40513</v>
      </c>
      <c r="H193" s="241">
        <v>12538500</v>
      </c>
      <c r="I193" s="241">
        <v>2</v>
      </c>
      <c r="J193" s="248" t="s">
        <v>1823</v>
      </c>
      <c r="K193" s="23">
        <f t="shared" si="2"/>
        <v>24</v>
      </c>
    </row>
    <row r="194" spans="1:11" s="23" customFormat="1" ht="12">
      <c r="A194" s="237">
        <f>IF(D194="","",COUNTA($D$7:D194))</f>
        <v>188</v>
      </c>
      <c r="B194" s="238" t="s">
        <v>1736</v>
      </c>
      <c r="C194" s="238" t="s">
        <v>1736</v>
      </c>
      <c r="D194" s="246" t="s">
        <v>472</v>
      </c>
      <c r="E194" s="235" t="s">
        <v>873</v>
      </c>
      <c r="F194" s="239" t="s">
        <v>1515</v>
      </c>
      <c r="G194" s="242">
        <v>40238</v>
      </c>
      <c r="H194" s="245">
        <v>12300000</v>
      </c>
      <c r="I194" s="241">
        <v>3</v>
      </c>
      <c r="J194" s="248" t="e">
        <v>#N/A</v>
      </c>
      <c r="K194" s="23">
        <f t="shared" si="2"/>
        <v>36</v>
      </c>
    </row>
    <row r="195" spans="1:11" s="23" customFormat="1" ht="12">
      <c r="A195" s="237">
        <f>IF(D195="","",COUNTA($D$7:D195))</f>
        <v>189</v>
      </c>
      <c r="B195" s="238" t="s">
        <v>1816</v>
      </c>
      <c r="C195" s="238" t="s">
        <v>14</v>
      </c>
      <c r="D195" s="246" t="s">
        <v>13</v>
      </c>
      <c r="E195" s="235" t="s">
        <v>874</v>
      </c>
      <c r="F195" s="239" t="s">
        <v>1515</v>
      </c>
      <c r="G195" s="242">
        <v>40664</v>
      </c>
      <c r="H195" s="245">
        <v>18400000</v>
      </c>
      <c r="I195" s="241">
        <v>3</v>
      </c>
      <c r="J195" s="248" t="e">
        <v>#N/A</v>
      </c>
      <c r="K195" s="23">
        <f t="shared" si="2"/>
        <v>36</v>
      </c>
    </row>
    <row r="196" spans="1:11" s="23" customFormat="1" ht="12">
      <c r="A196" s="237">
        <f>IF(D196="","",COUNTA($D$7:D196))</f>
        <v>190</v>
      </c>
      <c r="B196" s="238" t="s">
        <v>1816</v>
      </c>
      <c r="C196" s="238" t="s">
        <v>14</v>
      </c>
      <c r="D196" s="246" t="s">
        <v>638</v>
      </c>
      <c r="E196" s="235" t="s">
        <v>874</v>
      </c>
      <c r="F196" s="239" t="s">
        <v>1515</v>
      </c>
      <c r="G196" s="242">
        <v>41000</v>
      </c>
      <c r="H196" s="245">
        <v>16800000</v>
      </c>
      <c r="I196" s="241">
        <v>3</v>
      </c>
      <c r="J196" s="248" t="e">
        <v>#N/A</v>
      </c>
      <c r="K196" s="23">
        <f t="shared" si="2"/>
        <v>36</v>
      </c>
    </row>
    <row r="197" spans="1:11" s="23" customFormat="1" ht="12">
      <c r="A197" s="237">
        <f>IF(D197="","",COUNTA($D$7:D197))</f>
        <v>191</v>
      </c>
      <c r="B197" s="238" t="s">
        <v>1742</v>
      </c>
      <c r="C197" s="238" t="s">
        <v>1742</v>
      </c>
      <c r="D197" s="238" t="s">
        <v>65</v>
      </c>
      <c r="E197" s="235" t="s">
        <v>785</v>
      </c>
      <c r="F197" s="239" t="s">
        <v>1761</v>
      </c>
      <c r="G197" s="242">
        <v>40513</v>
      </c>
      <c r="H197" s="241">
        <v>14536364</v>
      </c>
      <c r="I197" s="241">
        <v>2</v>
      </c>
      <c r="J197" s="248" t="e">
        <v>#N/A</v>
      </c>
      <c r="K197" s="23">
        <f t="shared" si="2"/>
        <v>24</v>
      </c>
    </row>
    <row r="198" spans="1:11" s="23" customFormat="1" ht="12">
      <c r="A198" s="237">
        <f>IF(D198="","",COUNTA($D$7:D198))</f>
        <v>192</v>
      </c>
      <c r="B198" s="238" t="s">
        <v>1742</v>
      </c>
      <c r="C198" s="238" t="s">
        <v>1742</v>
      </c>
      <c r="D198" s="238" t="s">
        <v>194</v>
      </c>
      <c r="E198" s="235" t="s">
        <v>781</v>
      </c>
      <c r="F198" s="239" t="s">
        <v>1786</v>
      </c>
      <c r="G198" s="242">
        <v>40483</v>
      </c>
      <c r="H198" s="241">
        <v>13240500</v>
      </c>
      <c r="I198" s="241">
        <v>2</v>
      </c>
      <c r="J198" s="248" t="e">
        <v>#N/A</v>
      </c>
      <c r="K198" s="23">
        <f t="shared" si="2"/>
        <v>24</v>
      </c>
    </row>
    <row r="199" spans="1:11" s="23" customFormat="1" ht="12">
      <c r="A199" s="237">
        <f>IF(D199="","",COUNTA($D$7:D199))</f>
        <v>193</v>
      </c>
      <c r="B199" s="238" t="s">
        <v>1742</v>
      </c>
      <c r="C199" s="238" t="s">
        <v>1742</v>
      </c>
      <c r="D199" s="238" t="s">
        <v>485</v>
      </c>
      <c r="E199" s="235" t="s">
        <v>850</v>
      </c>
      <c r="F199" s="239" t="s">
        <v>1792</v>
      </c>
      <c r="G199" s="242">
        <v>41244</v>
      </c>
      <c r="H199" s="245">
        <v>11450000</v>
      </c>
      <c r="I199" s="241">
        <v>3</v>
      </c>
      <c r="J199" s="248" t="s">
        <v>1823</v>
      </c>
      <c r="K199" s="23">
        <f t="shared" si="2"/>
        <v>36</v>
      </c>
    </row>
    <row r="200" spans="1:11" s="23" customFormat="1" ht="12">
      <c r="A200" s="237">
        <f>IF(D200="","",COUNTA($D$7:D200))</f>
        <v>194</v>
      </c>
      <c r="B200" s="238" t="s">
        <v>1742</v>
      </c>
      <c r="C200" s="238" t="s">
        <v>1742</v>
      </c>
      <c r="D200" s="238" t="s">
        <v>486</v>
      </c>
      <c r="E200" s="235" t="s">
        <v>850</v>
      </c>
      <c r="F200" s="239" t="s">
        <v>1792</v>
      </c>
      <c r="G200" s="242">
        <v>41244</v>
      </c>
      <c r="H200" s="245">
        <v>11450000</v>
      </c>
      <c r="I200" s="241">
        <v>3</v>
      </c>
      <c r="J200" s="248" t="s">
        <v>1823</v>
      </c>
      <c r="K200" s="23">
        <f t="shared" ref="K200:K263" si="3">INT(I200*12)</f>
        <v>36</v>
      </c>
    </row>
    <row r="201" spans="1:11" s="23" customFormat="1" ht="12">
      <c r="A201" s="237">
        <f>IF(D201="","",COUNTA($D$7:D201))</f>
        <v>195</v>
      </c>
      <c r="B201" s="238" t="s">
        <v>1742</v>
      </c>
      <c r="C201" s="238" t="s">
        <v>1742</v>
      </c>
      <c r="D201" s="238" t="s">
        <v>349</v>
      </c>
      <c r="E201" s="235" t="s">
        <v>779</v>
      </c>
      <c r="F201" s="239" t="s">
        <v>1722</v>
      </c>
      <c r="G201" s="242">
        <v>40360</v>
      </c>
      <c r="H201" s="241">
        <v>11500000</v>
      </c>
      <c r="I201" s="241">
        <v>2</v>
      </c>
      <c r="J201" s="248" t="e">
        <v>#N/A</v>
      </c>
      <c r="K201" s="23">
        <f t="shared" si="3"/>
        <v>24</v>
      </c>
    </row>
    <row r="202" spans="1:11" s="23" customFormat="1" ht="12">
      <c r="A202" s="237">
        <f>IF(D202="","",COUNTA($D$7:D202))</f>
        <v>196</v>
      </c>
      <c r="B202" s="238" t="s">
        <v>1742</v>
      </c>
      <c r="C202" s="238" t="s">
        <v>1742</v>
      </c>
      <c r="D202" s="238" t="s">
        <v>350</v>
      </c>
      <c r="E202" s="235" t="s">
        <v>779</v>
      </c>
      <c r="F202" s="239" t="s">
        <v>1722</v>
      </c>
      <c r="G202" s="242">
        <v>40360</v>
      </c>
      <c r="H202" s="241">
        <v>11500000</v>
      </c>
      <c r="I202" s="241">
        <v>2</v>
      </c>
      <c r="J202" s="248" t="e">
        <v>#N/A</v>
      </c>
      <c r="K202" s="23">
        <f t="shared" si="3"/>
        <v>24</v>
      </c>
    </row>
    <row r="203" spans="1:11" s="23" customFormat="1" ht="12">
      <c r="A203" s="237">
        <f>IF(D203="","",COUNTA($D$7:D203))</f>
        <v>197</v>
      </c>
      <c r="B203" s="238" t="s">
        <v>1232</v>
      </c>
      <c r="C203" s="238" t="s">
        <v>1232</v>
      </c>
      <c r="D203" s="238" t="s">
        <v>9</v>
      </c>
      <c r="E203" s="235" t="s">
        <v>789</v>
      </c>
      <c r="F203" s="239" t="s">
        <v>1782</v>
      </c>
      <c r="G203" s="242">
        <v>40664</v>
      </c>
      <c r="H203" s="241">
        <v>10090909</v>
      </c>
      <c r="I203" s="241">
        <v>3</v>
      </c>
      <c r="J203" s="248" t="e">
        <v>#N/A</v>
      </c>
      <c r="K203" s="23">
        <f t="shared" si="3"/>
        <v>36</v>
      </c>
    </row>
    <row r="204" spans="1:11" s="23" customFormat="1" ht="12">
      <c r="A204" s="237">
        <f>IF(D204="","",COUNTA($D$7:D204))</f>
        <v>198</v>
      </c>
      <c r="B204" s="238" t="s">
        <v>1232</v>
      </c>
      <c r="C204" s="238" t="s">
        <v>1232</v>
      </c>
      <c r="D204" s="238" t="s">
        <v>10</v>
      </c>
      <c r="E204" s="235" t="s">
        <v>789</v>
      </c>
      <c r="F204" s="239" t="s">
        <v>1782</v>
      </c>
      <c r="G204" s="242">
        <v>40664</v>
      </c>
      <c r="H204" s="241">
        <v>10090909</v>
      </c>
      <c r="I204" s="241">
        <v>3</v>
      </c>
      <c r="J204" s="248" t="e">
        <v>#N/A</v>
      </c>
      <c r="K204" s="23">
        <f t="shared" si="3"/>
        <v>36</v>
      </c>
    </row>
    <row r="205" spans="1:11" s="23" customFormat="1" ht="12">
      <c r="A205" s="237">
        <f>IF(D205="","",COUNTA($D$7:D205))</f>
        <v>199</v>
      </c>
      <c r="B205" s="238" t="s">
        <v>1232</v>
      </c>
      <c r="C205" s="238" t="s">
        <v>1232</v>
      </c>
      <c r="D205" s="238" t="s">
        <v>11</v>
      </c>
      <c r="E205" s="235" t="s">
        <v>789</v>
      </c>
      <c r="F205" s="239" t="s">
        <v>1782</v>
      </c>
      <c r="G205" s="242">
        <v>40664</v>
      </c>
      <c r="H205" s="241">
        <v>10090909</v>
      </c>
      <c r="I205" s="241">
        <v>3</v>
      </c>
      <c r="J205" s="248" t="e">
        <v>#N/A</v>
      </c>
      <c r="K205" s="23">
        <f t="shared" si="3"/>
        <v>36</v>
      </c>
    </row>
    <row r="206" spans="1:11" s="23" customFormat="1" ht="12">
      <c r="A206" s="237">
        <f>IF(D206="","",COUNTA($D$7:D206))</f>
        <v>200</v>
      </c>
      <c r="B206" s="238" t="s">
        <v>1232</v>
      </c>
      <c r="C206" s="238" t="s">
        <v>1232</v>
      </c>
      <c r="D206" s="238" t="s">
        <v>12</v>
      </c>
      <c r="E206" s="235" t="s">
        <v>789</v>
      </c>
      <c r="F206" s="239" t="s">
        <v>1782</v>
      </c>
      <c r="G206" s="242">
        <v>40664</v>
      </c>
      <c r="H206" s="241">
        <v>10090909</v>
      </c>
      <c r="I206" s="241">
        <v>3</v>
      </c>
      <c r="J206" s="248" t="e">
        <v>#N/A</v>
      </c>
      <c r="K206" s="23">
        <f t="shared" si="3"/>
        <v>36</v>
      </c>
    </row>
    <row r="207" spans="1:11" s="23" customFormat="1" ht="12">
      <c r="A207" s="237">
        <f>IF(D207="","",COUNTA($D$7:D207))</f>
        <v>201</v>
      </c>
      <c r="B207" s="238" t="s">
        <v>1232</v>
      </c>
      <c r="C207" s="238" t="s">
        <v>1232</v>
      </c>
      <c r="D207" s="238" t="s">
        <v>4</v>
      </c>
      <c r="E207" s="235" t="s">
        <v>855</v>
      </c>
      <c r="F207" s="239" t="s">
        <v>1790</v>
      </c>
      <c r="G207" s="242">
        <v>40664</v>
      </c>
      <c r="H207" s="245">
        <v>23636364</v>
      </c>
      <c r="I207" s="241">
        <v>4</v>
      </c>
      <c r="J207" s="248" t="s">
        <v>1823</v>
      </c>
      <c r="K207" s="23">
        <f t="shared" si="3"/>
        <v>48</v>
      </c>
    </row>
    <row r="208" spans="1:11" s="23" customFormat="1" ht="12">
      <c r="A208" s="237">
        <f>IF(D208="","",COUNTA($D$7:D208))</f>
        <v>202</v>
      </c>
      <c r="B208" s="238" t="s">
        <v>1245</v>
      </c>
      <c r="C208" s="256" t="s">
        <v>1245</v>
      </c>
      <c r="D208" s="238" t="s">
        <v>57</v>
      </c>
      <c r="E208" s="235" t="s">
        <v>803</v>
      </c>
      <c r="F208" s="239" t="s">
        <v>1786</v>
      </c>
      <c r="G208" s="242">
        <v>41183</v>
      </c>
      <c r="H208" s="241">
        <v>14200000</v>
      </c>
      <c r="I208" s="241">
        <v>2</v>
      </c>
      <c r="J208" s="248" t="e">
        <v>#N/A</v>
      </c>
      <c r="K208" s="23">
        <f t="shared" si="3"/>
        <v>24</v>
      </c>
    </row>
    <row r="209" spans="1:11" s="23" customFormat="1" ht="12">
      <c r="A209" s="237">
        <f>IF(D209="","",COUNTA($D$7:D209))</f>
        <v>203</v>
      </c>
      <c r="B209" s="238" t="s">
        <v>1245</v>
      </c>
      <c r="C209" s="238" t="s">
        <v>1245</v>
      </c>
      <c r="D209" s="238" t="s">
        <v>51</v>
      </c>
      <c r="E209" s="235" t="s">
        <v>791</v>
      </c>
      <c r="F209" s="239" t="s">
        <v>1127</v>
      </c>
      <c r="G209" s="242">
        <v>40725</v>
      </c>
      <c r="H209" s="241">
        <v>14344800</v>
      </c>
      <c r="I209" s="241">
        <v>2</v>
      </c>
      <c r="J209" s="248" t="s">
        <v>1823</v>
      </c>
      <c r="K209" s="23">
        <f t="shared" si="3"/>
        <v>24</v>
      </c>
    </row>
    <row r="210" spans="1:11" s="23" customFormat="1" ht="12">
      <c r="A210" s="237">
        <f>IF(D210="","",COUNTA($D$7:D210))</f>
        <v>204</v>
      </c>
      <c r="B210" s="238" t="s">
        <v>1245</v>
      </c>
      <c r="C210" s="256" t="s">
        <v>1245</v>
      </c>
      <c r="D210" s="238" t="s">
        <v>555</v>
      </c>
      <c r="E210" s="235" t="s">
        <v>856</v>
      </c>
      <c r="F210" s="239" t="s">
        <v>1790</v>
      </c>
      <c r="G210" s="242">
        <v>40787</v>
      </c>
      <c r="H210" s="245">
        <v>24750000</v>
      </c>
      <c r="I210" s="241">
        <v>4</v>
      </c>
      <c r="J210" s="248" t="e">
        <v>#N/A</v>
      </c>
      <c r="K210" s="23">
        <f t="shared" si="3"/>
        <v>48</v>
      </c>
    </row>
    <row r="211" spans="1:11" s="23" customFormat="1" ht="12">
      <c r="A211" s="237">
        <f>IF(D211="","",COUNTA($D$7:D211))</f>
        <v>205</v>
      </c>
      <c r="B211" s="238" t="s">
        <v>1245</v>
      </c>
      <c r="C211" s="238" t="s">
        <v>275</v>
      </c>
      <c r="D211" s="238" t="s">
        <v>271</v>
      </c>
      <c r="E211" s="235" t="s">
        <v>801</v>
      </c>
      <c r="F211" s="239" t="s">
        <v>1761</v>
      </c>
      <c r="G211" s="242">
        <v>41091</v>
      </c>
      <c r="H211" s="241">
        <v>13970000</v>
      </c>
      <c r="I211" s="241">
        <v>2</v>
      </c>
      <c r="J211" s="248" t="e">
        <v>#N/A</v>
      </c>
      <c r="K211" s="23">
        <f t="shared" si="3"/>
        <v>24</v>
      </c>
    </row>
    <row r="212" spans="1:11" s="23" customFormat="1" ht="12">
      <c r="A212" s="237">
        <f>IF(D212="","",COUNTA($D$7:D212))</f>
        <v>206</v>
      </c>
      <c r="B212" s="238" t="s">
        <v>1245</v>
      </c>
      <c r="C212" s="238" t="s">
        <v>275</v>
      </c>
      <c r="D212" s="238" t="s">
        <v>272</v>
      </c>
      <c r="E212" s="235" t="s">
        <v>801</v>
      </c>
      <c r="F212" s="239" t="s">
        <v>1761</v>
      </c>
      <c r="G212" s="242">
        <v>41091</v>
      </c>
      <c r="H212" s="241">
        <v>13970000</v>
      </c>
      <c r="I212" s="241">
        <v>2</v>
      </c>
      <c r="J212" s="248" t="e">
        <v>#N/A</v>
      </c>
      <c r="K212" s="23">
        <f t="shared" si="3"/>
        <v>24</v>
      </c>
    </row>
    <row r="213" spans="1:11" s="23" customFormat="1" ht="12">
      <c r="A213" s="237">
        <f>IF(D213="","",COUNTA($D$7:D213))</f>
        <v>207</v>
      </c>
      <c r="B213" s="238" t="s">
        <v>1245</v>
      </c>
      <c r="C213" s="238" t="s">
        <v>93</v>
      </c>
      <c r="D213" s="238" t="s">
        <v>91</v>
      </c>
      <c r="E213" s="235" t="s">
        <v>798</v>
      </c>
      <c r="F213" s="239" t="s">
        <v>1761</v>
      </c>
      <c r="G213" s="242">
        <v>41030</v>
      </c>
      <c r="H213" s="241">
        <v>13970000</v>
      </c>
      <c r="I213" s="241">
        <v>2</v>
      </c>
      <c r="J213" s="248" t="s">
        <v>1823</v>
      </c>
      <c r="K213" s="23">
        <f t="shared" si="3"/>
        <v>24</v>
      </c>
    </row>
    <row r="214" spans="1:11" s="23" customFormat="1" ht="12">
      <c r="A214" s="237">
        <f>IF(D214="","",COUNTA($D$7:D214))</f>
        <v>208</v>
      </c>
      <c r="B214" s="238" t="s">
        <v>1245</v>
      </c>
      <c r="C214" s="238" t="s">
        <v>56</v>
      </c>
      <c r="D214" s="238" t="s">
        <v>54</v>
      </c>
      <c r="E214" s="235" t="s">
        <v>766</v>
      </c>
      <c r="F214" s="239" t="s">
        <v>1764</v>
      </c>
      <c r="G214" s="242">
        <v>39873</v>
      </c>
      <c r="H214" s="241">
        <v>15557200</v>
      </c>
      <c r="I214" s="241">
        <v>2</v>
      </c>
      <c r="J214" s="248" t="e">
        <v>#N/A</v>
      </c>
      <c r="K214" s="23">
        <f t="shared" si="3"/>
        <v>24</v>
      </c>
    </row>
    <row r="215" spans="1:11" s="23" customFormat="1" ht="12">
      <c r="A215" s="237">
        <f>IF(D215="","",COUNTA($D$7:D215))</f>
        <v>209</v>
      </c>
      <c r="B215" s="238" t="s">
        <v>1245</v>
      </c>
      <c r="C215" s="238" t="s">
        <v>1245</v>
      </c>
      <c r="D215" s="238" t="s">
        <v>279</v>
      </c>
      <c r="E215" s="235" t="s">
        <v>790</v>
      </c>
      <c r="F215" s="239" t="s">
        <v>1764</v>
      </c>
      <c r="G215" s="242">
        <v>40725</v>
      </c>
      <c r="H215" s="241">
        <v>13519200</v>
      </c>
      <c r="I215" s="241">
        <v>2</v>
      </c>
      <c r="J215" s="248" t="s">
        <v>1823</v>
      </c>
      <c r="K215" s="23">
        <f t="shared" si="3"/>
        <v>24</v>
      </c>
    </row>
    <row r="216" spans="1:11" s="23" customFormat="1" ht="12">
      <c r="A216" s="237">
        <f>IF(D216="","",COUNTA($D$7:D216))</f>
        <v>210</v>
      </c>
      <c r="B216" s="238" t="s">
        <v>1245</v>
      </c>
      <c r="C216" s="238" t="s">
        <v>1245</v>
      </c>
      <c r="D216" s="238" t="s">
        <v>280</v>
      </c>
      <c r="E216" s="235" t="s">
        <v>790</v>
      </c>
      <c r="F216" s="239" t="s">
        <v>1764</v>
      </c>
      <c r="G216" s="242">
        <v>40725</v>
      </c>
      <c r="H216" s="241">
        <v>13519200</v>
      </c>
      <c r="I216" s="241">
        <v>2</v>
      </c>
      <c r="J216" s="248" t="s">
        <v>1823</v>
      </c>
      <c r="K216" s="23">
        <f t="shared" si="3"/>
        <v>24</v>
      </c>
    </row>
    <row r="217" spans="1:11" s="23" customFormat="1" ht="12">
      <c r="A217" s="237">
        <f>IF(D217="","",COUNTA($D$7:D217))</f>
        <v>211</v>
      </c>
      <c r="B217" s="238" t="s">
        <v>1245</v>
      </c>
      <c r="C217" s="238" t="s">
        <v>1245</v>
      </c>
      <c r="D217" s="238" t="s">
        <v>281</v>
      </c>
      <c r="E217" s="235" t="s">
        <v>790</v>
      </c>
      <c r="F217" s="239" t="s">
        <v>1764</v>
      </c>
      <c r="G217" s="242">
        <v>40725</v>
      </c>
      <c r="H217" s="241">
        <v>13519200</v>
      </c>
      <c r="I217" s="241">
        <v>2</v>
      </c>
      <c r="J217" s="248" t="s">
        <v>1823</v>
      </c>
      <c r="K217" s="23">
        <f t="shared" si="3"/>
        <v>24</v>
      </c>
    </row>
    <row r="218" spans="1:11" s="23" customFormat="1" ht="12">
      <c r="A218" s="237">
        <f>IF(D218="","",COUNTA($D$7:D218))</f>
        <v>212</v>
      </c>
      <c r="B218" s="238" t="s">
        <v>1245</v>
      </c>
      <c r="C218" s="238" t="s">
        <v>1245</v>
      </c>
      <c r="D218" s="238" t="s">
        <v>282</v>
      </c>
      <c r="E218" s="235" t="s">
        <v>790</v>
      </c>
      <c r="F218" s="239" t="s">
        <v>1764</v>
      </c>
      <c r="G218" s="242">
        <v>40725</v>
      </c>
      <c r="H218" s="241">
        <v>13519200</v>
      </c>
      <c r="I218" s="241">
        <v>2</v>
      </c>
      <c r="J218" s="248" t="e">
        <v>#N/A</v>
      </c>
      <c r="K218" s="23">
        <f t="shared" si="3"/>
        <v>24</v>
      </c>
    </row>
    <row r="219" spans="1:11" s="23" customFormat="1" ht="12">
      <c r="A219" s="237">
        <f>IF(D219="","",COUNTA($D$7:D219))</f>
        <v>213</v>
      </c>
      <c r="B219" s="238" t="s">
        <v>1245</v>
      </c>
      <c r="C219" s="238" t="s">
        <v>1245</v>
      </c>
      <c r="D219" s="238" t="s">
        <v>283</v>
      </c>
      <c r="E219" s="235" t="s">
        <v>790</v>
      </c>
      <c r="F219" s="239" t="s">
        <v>1764</v>
      </c>
      <c r="G219" s="242">
        <v>40725</v>
      </c>
      <c r="H219" s="241">
        <v>13519200</v>
      </c>
      <c r="I219" s="241">
        <v>2</v>
      </c>
      <c r="J219" s="248" t="e">
        <v>#N/A</v>
      </c>
      <c r="K219" s="23">
        <f t="shared" si="3"/>
        <v>24</v>
      </c>
    </row>
    <row r="220" spans="1:11" s="23" customFormat="1" ht="12">
      <c r="A220" s="237">
        <f>IF(D220="","",COUNTA($D$7:D220))</f>
        <v>214</v>
      </c>
      <c r="B220" s="238" t="s">
        <v>1245</v>
      </c>
      <c r="C220" s="238" t="s">
        <v>1245</v>
      </c>
      <c r="D220" s="238" t="s">
        <v>284</v>
      </c>
      <c r="E220" s="235" t="s">
        <v>790</v>
      </c>
      <c r="F220" s="239" t="s">
        <v>1764</v>
      </c>
      <c r="G220" s="242">
        <v>40725</v>
      </c>
      <c r="H220" s="241">
        <v>13519200</v>
      </c>
      <c r="I220" s="241">
        <v>2</v>
      </c>
      <c r="J220" s="248" t="e">
        <v>#N/A</v>
      </c>
      <c r="K220" s="23">
        <f t="shared" si="3"/>
        <v>24</v>
      </c>
    </row>
    <row r="221" spans="1:11" s="23" customFormat="1" ht="12">
      <c r="A221" s="237">
        <f>IF(D221="","",COUNTA($D$7:D221))</f>
        <v>215</v>
      </c>
      <c r="B221" s="238" t="s">
        <v>1245</v>
      </c>
      <c r="C221" s="238" t="s">
        <v>1245</v>
      </c>
      <c r="D221" s="238" t="s">
        <v>285</v>
      </c>
      <c r="E221" s="235" t="s">
        <v>790</v>
      </c>
      <c r="F221" s="239" t="s">
        <v>1764</v>
      </c>
      <c r="G221" s="242">
        <v>40725</v>
      </c>
      <c r="H221" s="241">
        <v>13519200</v>
      </c>
      <c r="I221" s="241">
        <v>2</v>
      </c>
      <c r="J221" s="248" t="e">
        <v>#N/A</v>
      </c>
      <c r="K221" s="23">
        <f t="shared" si="3"/>
        <v>24</v>
      </c>
    </row>
    <row r="222" spans="1:11" s="23" customFormat="1" ht="12">
      <c r="A222" s="237">
        <f>IF(D222="","",COUNTA($D$7:D222))</f>
        <v>216</v>
      </c>
      <c r="B222" s="238" t="s">
        <v>1245</v>
      </c>
      <c r="C222" s="238" t="s">
        <v>56</v>
      </c>
      <c r="D222" s="238" t="s">
        <v>55</v>
      </c>
      <c r="E222" s="235" t="s">
        <v>767</v>
      </c>
      <c r="F222" s="239" t="s">
        <v>1764</v>
      </c>
      <c r="G222" s="242">
        <v>39873</v>
      </c>
      <c r="H222" s="241">
        <v>12585600</v>
      </c>
      <c r="I222" s="241">
        <v>2</v>
      </c>
      <c r="J222" s="248" t="s">
        <v>1823</v>
      </c>
      <c r="K222" s="23">
        <f t="shared" si="3"/>
        <v>24</v>
      </c>
    </row>
    <row r="223" spans="1:11" s="23" customFormat="1" ht="12">
      <c r="A223" s="237">
        <f>IF(D223="","",COUNTA($D$7:D223))</f>
        <v>217</v>
      </c>
      <c r="B223" s="238" t="s">
        <v>1245</v>
      </c>
      <c r="C223" s="256" t="s">
        <v>1245</v>
      </c>
      <c r="D223" s="238" t="s">
        <v>531</v>
      </c>
      <c r="E223" s="235" t="s">
        <v>844</v>
      </c>
      <c r="F223" s="239" t="s">
        <v>1722</v>
      </c>
      <c r="G223" s="242">
        <v>40725</v>
      </c>
      <c r="H223" s="245">
        <v>14100000</v>
      </c>
      <c r="I223" s="241">
        <v>3</v>
      </c>
      <c r="J223" s="248" t="e">
        <v>#N/A</v>
      </c>
      <c r="K223" s="23">
        <f t="shared" si="3"/>
        <v>36</v>
      </c>
    </row>
    <row r="224" spans="1:11" s="23" customFormat="1" ht="12">
      <c r="A224" s="237">
        <f>IF(D224="","",COUNTA($D$7:D224))</f>
        <v>218</v>
      </c>
      <c r="B224" s="238" t="s">
        <v>1245</v>
      </c>
      <c r="C224" s="256" t="s">
        <v>1245</v>
      </c>
      <c r="D224" s="238" t="s">
        <v>532</v>
      </c>
      <c r="E224" s="235" t="s">
        <v>844</v>
      </c>
      <c r="F224" s="239" t="s">
        <v>1722</v>
      </c>
      <c r="G224" s="242">
        <v>40725</v>
      </c>
      <c r="H224" s="245">
        <v>14100000</v>
      </c>
      <c r="I224" s="241">
        <v>3</v>
      </c>
      <c r="J224" s="248" t="e">
        <v>#N/A</v>
      </c>
      <c r="K224" s="23">
        <f t="shared" si="3"/>
        <v>36</v>
      </c>
    </row>
    <row r="225" spans="1:11" s="23" customFormat="1" ht="12">
      <c r="A225" s="237">
        <f>IF(D225="","",COUNTA($D$7:D225))</f>
        <v>219</v>
      </c>
      <c r="B225" s="238" t="s">
        <v>1245</v>
      </c>
      <c r="C225" s="256" t="s">
        <v>1245</v>
      </c>
      <c r="D225" s="238" t="s">
        <v>533</v>
      </c>
      <c r="E225" s="235" t="s">
        <v>844</v>
      </c>
      <c r="F225" s="239" t="s">
        <v>1722</v>
      </c>
      <c r="G225" s="242">
        <v>40725</v>
      </c>
      <c r="H225" s="245">
        <v>14100000</v>
      </c>
      <c r="I225" s="241">
        <v>3</v>
      </c>
      <c r="J225" s="248" t="e">
        <v>#N/A</v>
      </c>
      <c r="K225" s="23">
        <f t="shared" si="3"/>
        <v>36</v>
      </c>
    </row>
    <row r="226" spans="1:11" s="23" customFormat="1" ht="12">
      <c r="A226" s="237">
        <f>IF(D226="","",COUNTA($D$7:D226))</f>
        <v>220</v>
      </c>
      <c r="B226" s="238" t="s">
        <v>1245</v>
      </c>
      <c r="C226" s="256" t="s">
        <v>1245</v>
      </c>
      <c r="D226" s="238" t="s">
        <v>534</v>
      </c>
      <c r="E226" s="235" t="s">
        <v>844</v>
      </c>
      <c r="F226" s="239" t="s">
        <v>1722</v>
      </c>
      <c r="G226" s="242">
        <v>40725</v>
      </c>
      <c r="H226" s="245">
        <v>14100000</v>
      </c>
      <c r="I226" s="241">
        <v>3</v>
      </c>
      <c r="J226" s="248" t="e">
        <v>#N/A</v>
      </c>
      <c r="K226" s="23">
        <f t="shared" si="3"/>
        <v>36</v>
      </c>
    </row>
    <row r="227" spans="1:11" s="23" customFormat="1" ht="12">
      <c r="A227" s="237">
        <f>IF(D227="","",COUNTA($D$7:D227))</f>
        <v>221</v>
      </c>
      <c r="B227" s="238" t="s">
        <v>1245</v>
      </c>
      <c r="C227" s="256" t="s">
        <v>1245</v>
      </c>
      <c r="D227" s="238" t="s">
        <v>535</v>
      </c>
      <c r="E227" s="235" t="s">
        <v>844</v>
      </c>
      <c r="F227" s="239" t="s">
        <v>1722</v>
      </c>
      <c r="G227" s="242">
        <v>40725</v>
      </c>
      <c r="H227" s="245">
        <v>14100000</v>
      </c>
      <c r="I227" s="241">
        <v>3</v>
      </c>
      <c r="J227" s="248" t="e">
        <v>#N/A</v>
      </c>
      <c r="K227" s="23">
        <f t="shared" si="3"/>
        <v>36</v>
      </c>
    </row>
    <row r="228" spans="1:11" s="23" customFormat="1" ht="12">
      <c r="A228" s="237">
        <f>IF(D228="","",COUNTA($D$7:D228))</f>
        <v>222</v>
      </c>
      <c r="B228" s="238" t="s">
        <v>1245</v>
      </c>
      <c r="C228" s="256" t="s">
        <v>1245</v>
      </c>
      <c r="D228" s="238" t="s">
        <v>536</v>
      </c>
      <c r="E228" s="235" t="s">
        <v>844</v>
      </c>
      <c r="F228" s="239" t="s">
        <v>1722</v>
      </c>
      <c r="G228" s="242">
        <v>40725</v>
      </c>
      <c r="H228" s="245">
        <v>14100000</v>
      </c>
      <c r="I228" s="241">
        <v>3</v>
      </c>
      <c r="J228" s="248" t="e">
        <v>#N/A</v>
      </c>
      <c r="K228" s="23">
        <f t="shared" si="3"/>
        <v>36</v>
      </c>
    </row>
    <row r="229" spans="1:11" s="23" customFormat="1" ht="12">
      <c r="A229" s="237">
        <f>IF(D229="","",COUNTA($D$7:D229))</f>
        <v>223</v>
      </c>
      <c r="B229" s="238" t="s">
        <v>1231</v>
      </c>
      <c r="C229" s="238" t="s">
        <v>346</v>
      </c>
      <c r="D229" s="238" t="s">
        <v>653</v>
      </c>
      <c r="E229" s="235" t="s">
        <v>778</v>
      </c>
      <c r="F229" s="239" t="s">
        <v>1762</v>
      </c>
      <c r="G229" s="242">
        <v>40360</v>
      </c>
      <c r="H229" s="241">
        <v>17003100</v>
      </c>
      <c r="I229" s="241">
        <v>2</v>
      </c>
      <c r="J229" s="248" t="e">
        <v>#N/A</v>
      </c>
      <c r="K229" s="23">
        <f t="shared" si="3"/>
        <v>24</v>
      </c>
    </row>
    <row r="230" spans="1:11" s="23" customFormat="1" ht="12">
      <c r="A230" s="237">
        <f>IF(D230="","",COUNTA($D$7:D230))</f>
        <v>224</v>
      </c>
      <c r="B230" s="238" t="s">
        <v>1231</v>
      </c>
      <c r="C230" s="238" t="s">
        <v>318</v>
      </c>
      <c r="D230" s="238" t="s">
        <v>204</v>
      </c>
      <c r="E230" s="235" t="s">
        <v>807</v>
      </c>
      <c r="F230" s="239" t="s">
        <v>1769</v>
      </c>
      <c r="G230" s="242">
        <v>41275</v>
      </c>
      <c r="H230" s="241">
        <v>18050000</v>
      </c>
      <c r="I230" s="241">
        <v>2</v>
      </c>
      <c r="J230" s="248" t="e">
        <v>#N/A</v>
      </c>
      <c r="K230" s="23">
        <f t="shared" si="3"/>
        <v>24</v>
      </c>
    </row>
    <row r="231" spans="1:11" s="23" customFormat="1" ht="12">
      <c r="A231" s="237">
        <f>IF(D231="","",COUNTA($D$7:D231))</f>
        <v>225</v>
      </c>
      <c r="B231" s="238" t="s">
        <v>1231</v>
      </c>
      <c r="C231" s="238" t="s">
        <v>1231</v>
      </c>
      <c r="D231" s="238" t="s">
        <v>390</v>
      </c>
      <c r="E231" s="235" t="s">
        <v>788</v>
      </c>
      <c r="F231" s="239" t="s">
        <v>1787</v>
      </c>
      <c r="G231" s="242">
        <v>40575</v>
      </c>
      <c r="H231" s="241">
        <v>23908860</v>
      </c>
      <c r="I231" s="241">
        <v>2</v>
      </c>
      <c r="J231" s="248" t="e">
        <v>#N/A</v>
      </c>
      <c r="K231" s="23">
        <f t="shared" si="3"/>
        <v>24</v>
      </c>
    </row>
    <row r="232" spans="1:11" s="23" customFormat="1" ht="12">
      <c r="A232" s="237">
        <f>IF(D232="","",COUNTA($D$7:D232))</f>
        <v>226</v>
      </c>
      <c r="B232" s="238" t="s">
        <v>1231</v>
      </c>
      <c r="C232" s="238" t="s">
        <v>1231</v>
      </c>
      <c r="D232" s="238" t="s">
        <v>391</v>
      </c>
      <c r="E232" s="235" t="s">
        <v>788</v>
      </c>
      <c r="F232" s="239" t="s">
        <v>1787</v>
      </c>
      <c r="G232" s="242">
        <v>40575</v>
      </c>
      <c r="H232" s="241">
        <v>23908860</v>
      </c>
      <c r="I232" s="241">
        <v>2</v>
      </c>
      <c r="J232" s="248" t="e">
        <v>#N/A</v>
      </c>
      <c r="K232" s="23">
        <f t="shared" si="3"/>
        <v>24</v>
      </c>
    </row>
    <row r="233" spans="1:11" s="23" customFormat="1" ht="12">
      <c r="A233" s="237">
        <f>IF(D233="","",COUNTA($D$7:D233))</f>
        <v>227</v>
      </c>
      <c r="B233" s="238" t="s">
        <v>1231</v>
      </c>
      <c r="C233" s="238" t="s">
        <v>1231</v>
      </c>
      <c r="D233" s="238" t="s">
        <v>392</v>
      </c>
      <c r="E233" s="235" t="s">
        <v>788</v>
      </c>
      <c r="F233" s="239" t="s">
        <v>1787</v>
      </c>
      <c r="G233" s="242">
        <v>40575</v>
      </c>
      <c r="H233" s="241">
        <v>23908860</v>
      </c>
      <c r="I233" s="241">
        <v>2</v>
      </c>
      <c r="J233" s="248" t="e">
        <v>#N/A</v>
      </c>
      <c r="K233" s="23">
        <f t="shared" si="3"/>
        <v>24</v>
      </c>
    </row>
    <row r="234" spans="1:11" s="23" customFormat="1" ht="12">
      <c r="A234" s="237">
        <f>IF(D234="","",COUNTA($D$7:D234))</f>
        <v>228</v>
      </c>
      <c r="B234" s="238" t="s">
        <v>1231</v>
      </c>
      <c r="C234" s="238" t="s">
        <v>1231</v>
      </c>
      <c r="D234" s="238" t="s">
        <v>393</v>
      </c>
      <c r="E234" s="235" t="s">
        <v>788</v>
      </c>
      <c r="F234" s="239" t="s">
        <v>1787</v>
      </c>
      <c r="G234" s="242">
        <v>40575</v>
      </c>
      <c r="H234" s="241">
        <v>23908860</v>
      </c>
      <c r="I234" s="241">
        <v>2</v>
      </c>
      <c r="J234" s="248" t="e">
        <v>#N/A</v>
      </c>
      <c r="K234" s="23">
        <f t="shared" si="3"/>
        <v>24</v>
      </c>
    </row>
    <row r="235" spans="1:11" s="23" customFormat="1" ht="12">
      <c r="A235" s="237">
        <f>IF(D235="","",COUNTA($D$7:D235))</f>
        <v>229</v>
      </c>
      <c r="B235" s="238" t="s">
        <v>1231</v>
      </c>
      <c r="C235" s="238" t="s">
        <v>1231</v>
      </c>
      <c r="D235" s="238" t="s">
        <v>394</v>
      </c>
      <c r="E235" s="235" t="s">
        <v>788</v>
      </c>
      <c r="F235" s="239" t="s">
        <v>1787</v>
      </c>
      <c r="G235" s="242">
        <v>40575</v>
      </c>
      <c r="H235" s="241">
        <v>23908862</v>
      </c>
      <c r="I235" s="241">
        <v>2</v>
      </c>
      <c r="J235" s="248" t="e">
        <v>#N/A</v>
      </c>
      <c r="K235" s="23">
        <f t="shared" si="3"/>
        <v>24</v>
      </c>
    </row>
    <row r="236" spans="1:11" s="23" customFormat="1" ht="12">
      <c r="A236" s="237">
        <f>IF(D236="","",COUNTA($D$7:D236))</f>
        <v>230</v>
      </c>
      <c r="B236" s="238" t="s">
        <v>1231</v>
      </c>
      <c r="C236" s="238" t="s">
        <v>1231</v>
      </c>
      <c r="D236" s="238" t="s">
        <v>363</v>
      </c>
      <c r="E236" s="235" t="s">
        <v>756</v>
      </c>
      <c r="F236" s="239" t="s">
        <v>1766</v>
      </c>
      <c r="G236" s="242">
        <v>39417</v>
      </c>
      <c r="H236" s="241">
        <v>21300000</v>
      </c>
      <c r="I236" s="241">
        <v>2</v>
      </c>
      <c r="J236" s="248" t="e">
        <v>#N/A</v>
      </c>
      <c r="K236" s="23">
        <f t="shared" si="3"/>
        <v>24</v>
      </c>
    </row>
    <row r="237" spans="1:11" s="23" customFormat="1" ht="12">
      <c r="A237" s="237">
        <f>IF(D237="","",COUNTA($D$7:D237))</f>
        <v>231</v>
      </c>
      <c r="B237" s="238" t="s">
        <v>1231</v>
      </c>
      <c r="C237" s="238" t="s">
        <v>1231</v>
      </c>
      <c r="D237" s="238" t="s">
        <v>207</v>
      </c>
      <c r="E237" s="235" t="s">
        <v>769</v>
      </c>
      <c r="F237" s="239" t="s">
        <v>1769</v>
      </c>
      <c r="G237" s="242">
        <v>39995</v>
      </c>
      <c r="H237" s="241">
        <v>23330000</v>
      </c>
      <c r="I237" s="241">
        <v>2</v>
      </c>
      <c r="J237" s="248" t="e">
        <v>#N/A</v>
      </c>
      <c r="K237" s="23">
        <f t="shared" si="3"/>
        <v>24</v>
      </c>
    </row>
    <row r="238" spans="1:11" s="23" customFormat="1" ht="12">
      <c r="A238" s="237">
        <f>IF(D238="","",COUNTA($D$7:D238))</f>
        <v>232</v>
      </c>
      <c r="B238" s="238" t="s">
        <v>1231</v>
      </c>
      <c r="C238" s="238" t="s">
        <v>1231</v>
      </c>
      <c r="D238" s="238" t="s">
        <v>303</v>
      </c>
      <c r="E238" s="235" t="s">
        <v>761</v>
      </c>
      <c r="F238" s="239" t="s">
        <v>1769</v>
      </c>
      <c r="G238" s="242">
        <v>39630</v>
      </c>
      <c r="H238" s="241">
        <v>16490560</v>
      </c>
      <c r="I238" s="241">
        <v>2</v>
      </c>
      <c r="J238" s="248" t="e">
        <v>#N/A</v>
      </c>
      <c r="K238" s="23">
        <f t="shared" si="3"/>
        <v>24</v>
      </c>
    </row>
    <row r="239" spans="1:11" s="23" customFormat="1" ht="12">
      <c r="A239" s="237">
        <f>IF(D239="","",COUNTA($D$7:D239))</f>
        <v>233</v>
      </c>
      <c r="B239" s="238" t="s">
        <v>1231</v>
      </c>
      <c r="C239" s="238" t="s">
        <v>1231</v>
      </c>
      <c r="D239" s="238" t="s">
        <v>492</v>
      </c>
      <c r="E239" s="235" t="s">
        <v>757</v>
      </c>
      <c r="F239" s="239" t="s">
        <v>1769</v>
      </c>
      <c r="G239" s="242">
        <v>39508</v>
      </c>
      <c r="H239" s="241">
        <v>16812127</v>
      </c>
      <c r="I239" s="241">
        <v>2</v>
      </c>
      <c r="J239" s="248" t="e">
        <v>#N/A</v>
      </c>
      <c r="K239" s="23">
        <f t="shared" si="3"/>
        <v>24</v>
      </c>
    </row>
    <row r="240" spans="1:11" s="23" customFormat="1" ht="12">
      <c r="A240" s="237">
        <f>IF(D240="","",COUNTA($D$7:D240))</f>
        <v>234</v>
      </c>
      <c r="B240" s="238" t="s">
        <v>1231</v>
      </c>
      <c r="C240" s="238" t="s">
        <v>1231</v>
      </c>
      <c r="D240" s="238" t="s">
        <v>154</v>
      </c>
      <c r="E240" s="235" t="s">
        <v>752</v>
      </c>
      <c r="F240" s="239" t="s">
        <v>1782</v>
      </c>
      <c r="G240" s="242">
        <v>39356</v>
      </c>
      <c r="H240" s="241">
        <v>10818182</v>
      </c>
      <c r="I240" s="241">
        <v>3</v>
      </c>
      <c r="J240" s="248" t="e">
        <v>#N/A</v>
      </c>
      <c r="K240" s="23">
        <f t="shared" si="3"/>
        <v>36</v>
      </c>
    </row>
    <row r="241" spans="1:11" s="23" customFormat="1" ht="12">
      <c r="A241" s="237">
        <f>IF(D241="","",COUNTA($D$7:D241))</f>
        <v>235</v>
      </c>
      <c r="B241" s="238" t="s">
        <v>1231</v>
      </c>
      <c r="C241" s="238" t="s">
        <v>1231</v>
      </c>
      <c r="D241" s="238" t="s">
        <v>155</v>
      </c>
      <c r="E241" s="235" t="s">
        <v>752</v>
      </c>
      <c r="F241" s="239" t="s">
        <v>1782</v>
      </c>
      <c r="G241" s="242">
        <v>39356</v>
      </c>
      <c r="H241" s="241">
        <v>10818182</v>
      </c>
      <c r="I241" s="241">
        <v>3</v>
      </c>
      <c r="J241" s="248" t="e">
        <v>#N/A</v>
      </c>
      <c r="K241" s="23">
        <f t="shared" si="3"/>
        <v>36</v>
      </c>
    </row>
    <row r="242" spans="1:11" s="23" customFormat="1" ht="12">
      <c r="A242" s="237">
        <f>IF(D242="","",COUNTA($D$7:D242))</f>
        <v>236</v>
      </c>
      <c r="B242" s="238" t="s">
        <v>1231</v>
      </c>
      <c r="C242" s="238" t="s">
        <v>1231</v>
      </c>
      <c r="D242" s="238" t="s">
        <v>156</v>
      </c>
      <c r="E242" s="235" t="s">
        <v>752</v>
      </c>
      <c r="F242" s="239" t="s">
        <v>1782</v>
      </c>
      <c r="G242" s="242">
        <v>39356</v>
      </c>
      <c r="H242" s="241">
        <v>10818182</v>
      </c>
      <c r="I242" s="241">
        <v>3</v>
      </c>
      <c r="J242" s="248" t="e">
        <v>#N/A</v>
      </c>
      <c r="K242" s="23">
        <f t="shared" si="3"/>
        <v>36</v>
      </c>
    </row>
    <row r="243" spans="1:11" s="23" customFormat="1" ht="12">
      <c r="A243" s="237">
        <f>IF(D243="","",COUNTA($D$7:D243))</f>
        <v>237</v>
      </c>
      <c r="B243" s="238" t="s">
        <v>1231</v>
      </c>
      <c r="C243" s="238" t="s">
        <v>138</v>
      </c>
      <c r="D243" s="238" t="s">
        <v>541</v>
      </c>
      <c r="E243" s="235" t="s">
        <v>745</v>
      </c>
      <c r="F243" s="239" t="s">
        <v>1761</v>
      </c>
      <c r="G243" s="242">
        <v>39264</v>
      </c>
      <c r="H243" s="241">
        <v>14373500</v>
      </c>
      <c r="I243" s="241">
        <v>2</v>
      </c>
      <c r="J243" s="248" t="e">
        <v>#N/A</v>
      </c>
      <c r="K243" s="23">
        <f t="shared" si="3"/>
        <v>24</v>
      </c>
    </row>
    <row r="244" spans="1:11" s="23" customFormat="1" ht="12">
      <c r="A244" s="237">
        <f>IF(D244="","",COUNTA($D$7:D244))</f>
        <v>238</v>
      </c>
      <c r="B244" s="238" t="s">
        <v>1231</v>
      </c>
      <c r="C244" s="238" t="s">
        <v>1231</v>
      </c>
      <c r="D244" s="238" t="s">
        <v>256</v>
      </c>
      <c r="E244" s="235" t="s">
        <v>753</v>
      </c>
      <c r="F244" s="239" t="s">
        <v>1229</v>
      </c>
      <c r="G244" s="242">
        <v>39387</v>
      </c>
      <c r="H244" s="241">
        <v>11887273</v>
      </c>
      <c r="I244" s="241">
        <v>3</v>
      </c>
      <c r="J244" s="248" t="e">
        <v>#N/A</v>
      </c>
      <c r="K244" s="23">
        <f t="shared" si="3"/>
        <v>36</v>
      </c>
    </row>
    <row r="245" spans="1:11" s="23" customFormat="1" ht="12">
      <c r="A245" s="237">
        <f>IF(D245="","",COUNTA($D$7:D245))</f>
        <v>239</v>
      </c>
      <c r="B245" s="238" t="s">
        <v>1231</v>
      </c>
      <c r="C245" s="238" t="s">
        <v>1231</v>
      </c>
      <c r="D245" s="238" t="s">
        <v>202</v>
      </c>
      <c r="E245" s="235" t="s">
        <v>759</v>
      </c>
      <c r="F245" s="239" t="s">
        <v>1761</v>
      </c>
      <c r="G245" s="242">
        <v>39539</v>
      </c>
      <c r="H245" s="241">
        <v>11939160</v>
      </c>
      <c r="I245" s="241">
        <v>2</v>
      </c>
      <c r="J245" s="248" t="s">
        <v>1823</v>
      </c>
      <c r="K245" s="23">
        <f t="shared" si="3"/>
        <v>24</v>
      </c>
    </row>
    <row r="246" spans="1:11" s="23" customFormat="1" ht="12">
      <c r="A246" s="237">
        <f>IF(D246="","",COUNTA($D$7:D246))</f>
        <v>240</v>
      </c>
      <c r="B246" s="238" t="s">
        <v>1231</v>
      </c>
      <c r="C246" s="238" t="s">
        <v>1231</v>
      </c>
      <c r="D246" s="238" t="s">
        <v>181</v>
      </c>
      <c r="E246" s="235" t="s">
        <v>840</v>
      </c>
      <c r="F246" s="239" t="s">
        <v>1722</v>
      </c>
      <c r="G246" s="242">
        <v>40575</v>
      </c>
      <c r="H246" s="245">
        <v>13800000</v>
      </c>
      <c r="I246" s="244">
        <v>3</v>
      </c>
      <c r="J246" s="248" t="e">
        <v>#N/A</v>
      </c>
      <c r="K246" s="23">
        <f t="shared" si="3"/>
        <v>36</v>
      </c>
    </row>
    <row r="247" spans="1:11" s="23" customFormat="1" ht="12">
      <c r="A247" s="237">
        <f>IF(D247="","",COUNTA($D$7:D247))</f>
        <v>241</v>
      </c>
      <c r="B247" s="257" t="s">
        <v>1231</v>
      </c>
      <c r="C247" s="257" t="s">
        <v>1231</v>
      </c>
      <c r="D247" s="257" t="s">
        <v>182</v>
      </c>
      <c r="E247" s="258" t="s">
        <v>840</v>
      </c>
      <c r="F247" s="259" t="s">
        <v>1722</v>
      </c>
      <c r="G247" s="266">
        <v>40575</v>
      </c>
      <c r="H247" s="260">
        <v>13800000</v>
      </c>
      <c r="I247" s="268">
        <v>3</v>
      </c>
      <c r="J247" s="249" t="e">
        <v>#N/A</v>
      </c>
      <c r="K247" s="23">
        <f t="shared" si="3"/>
        <v>36</v>
      </c>
    </row>
    <row r="248" spans="1:11" s="23" customFormat="1" ht="12">
      <c r="A248" s="269"/>
      <c r="B248" s="270"/>
      <c r="C248" s="270"/>
      <c r="D248" s="270"/>
      <c r="E248" s="271" t="s">
        <v>1822</v>
      </c>
      <c r="F248" s="272"/>
      <c r="G248" s="273"/>
      <c r="H248" s="274"/>
      <c r="I248" s="275"/>
      <c r="J248" s="276"/>
    </row>
    <row r="249" spans="1:11" s="23" customFormat="1" ht="12">
      <c r="A249" s="237">
        <f>IF(D249="","",COUNTA($D$7:D249))</f>
        <v>242</v>
      </c>
      <c r="B249" s="252" t="s">
        <v>1741</v>
      </c>
      <c r="C249" s="252" t="s">
        <v>1741</v>
      </c>
      <c r="D249" s="263" t="s">
        <v>667</v>
      </c>
      <c r="E249" s="253" t="s">
        <v>828</v>
      </c>
      <c r="F249" s="254" t="s">
        <v>1783</v>
      </c>
      <c r="G249" s="265">
        <v>40787</v>
      </c>
      <c r="H249" s="267">
        <v>12792600</v>
      </c>
      <c r="I249" s="255">
        <v>2</v>
      </c>
      <c r="J249" s="247" t="e">
        <v>#N/A</v>
      </c>
      <c r="K249" s="23">
        <f t="shared" si="3"/>
        <v>24</v>
      </c>
    </row>
    <row r="250" spans="1:11" s="23" customFormat="1" ht="12">
      <c r="A250" s="237">
        <f>IF(D250="","",COUNTA($D$7:D250))</f>
        <v>243</v>
      </c>
      <c r="B250" s="238" t="s">
        <v>1741</v>
      </c>
      <c r="C250" s="238" t="s">
        <v>1741</v>
      </c>
      <c r="D250" s="262" t="s">
        <v>42</v>
      </c>
      <c r="E250" s="235" t="s">
        <v>820</v>
      </c>
      <c r="F250" s="239" t="s">
        <v>1762</v>
      </c>
      <c r="G250" s="242">
        <v>40087</v>
      </c>
      <c r="H250" s="241">
        <v>18000000</v>
      </c>
      <c r="I250" s="241">
        <v>2</v>
      </c>
      <c r="J250" s="248" t="e">
        <v>#N/A</v>
      </c>
      <c r="K250" s="23">
        <f t="shared" si="3"/>
        <v>24</v>
      </c>
    </row>
    <row r="251" spans="1:11" s="23" customFormat="1" ht="12">
      <c r="A251" s="237">
        <f>IF(D251="","",COUNTA($D$7:D251))</f>
        <v>244</v>
      </c>
      <c r="B251" s="238" t="s">
        <v>1741</v>
      </c>
      <c r="C251" s="238" t="s">
        <v>1741</v>
      </c>
      <c r="D251" s="261" t="s">
        <v>276</v>
      </c>
      <c r="E251" s="235" t="s">
        <v>851</v>
      </c>
      <c r="F251" s="239" t="s">
        <v>1128</v>
      </c>
      <c r="G251" s="242">
        <v>38718</v>
      </c>
      <c r="H251" s="245">
        <v>28000000</v>
      </c>
      <c r="I251" s="241">
        <v>3</v>
      </c>
      <c r="J251" s="248" t="e">
        <v>#N/A</v>
      </c>
      <c r="K251" s="23">
        <f t="shared" si="3"/>
        <v>36</v>
      </c>
    </row>
    <row r="252" spans="1:11" s="23" customFormat="1" ht="12">
      <c r="A252" s="237">
        <f>IF(D252="","",COUNTA($D$7:D252))</f>
        <v>245</v>
      </c>
      <c r="B252" s="238" t="s">
        <v>1741</v>
      </c>
      <c r="C252" s="238" t="s">
        <v>1812</v>
      </c>
      <c r="D252" s="261" t="s">
        <v>627</v>
      </c>
      <c r="E252" s="235" t="s">
        <v>826</v>
      </c>
      <c r="F252" s="239" t="s">
        <v>1761</v>
      </c>
      <c r="G252" s="242">
        <v>40695</v>
      </c>
      <c r="H252" s="245">
        <v>14454546</v>
      </c>
      <c r="I252" s="241">
        <v>2</v>
      </c>
      <c r="J252" s="248" t="e">
        <v>#N/A</v>
      </c>
      <c r="K252" s="23">
        <f t="shared" si="3"/>
        <v>24</v>
      </c>
    </row>
    <row r="253" spans="1:11" s="23" customFormat="1" ht="12">
      <c r="A253" s="237">
        <f>IF(D253="","",COUNTA($D$7:D253))</f>
        <v>246</v>
      </c>
      <c r="B253" s="238" t="s">
        <v>1741</v>
      </c>
      <c r="C253" s="238" t="s">
        <v>1741</v>
      </c>
      <c r="D253" s="261" t="s">
        <v>197</v>
      </c>
      <c r="E253" s="235" t="s">
        <v>814</v>
      </c>
      <c r="F253" s="239" t="s">
        <v>1790</v>
      </c>
      <c r="G253" s="242">
        <v>39203</v>
      </c>
      <c r="H253" s="241">
        <v>10734774</v>
      </c>
      <c r="I253" s="244">
        <v>2</v>
      </c>
      <c r="J253" s="248" t="e">
        <v>#N/A</v>
      </c>
      <c r="K253" s="23">
        <f t="shared" si="3"/>
        <v>24</v>
      </c>
    </row>
    <row r="254" spans="1:11" s="23" customFormat="1" ht="12">
      <c r="A254" s="237">
        <f>IF(D254="","",COUNTA($D$7:D254))</f>
        <v>247</v>
      </c>
      <c r="B254" s="238" t="s">
        <v>1741</v>
      </c>
      <c r="C254" s="238" t="s">
        <v>1741</v>
      </c>
      <c r="D254" s="261" t="s">
        <v>311</v>
      </c>
      <c r="E254" s="235" t="s">
        <v>816</v>
      </c>
      <c r="F254" s="239" t="s">
        <v>1514</v>
      </c>
      <c r="G254" s="242">
        <v>39326</v>
      </c>
      <c r="H254" s="241">
        <v>18978968</v>
      </c>
      <c r="I254" s="244">
        <v>2</v>
      </c>
      <c r="J254" s="248" t="e">
        <v>#N/A</v>
      </c>
      <c r="K254" s="23">
        <f t="shared" si="3"/>
        <v>24</v>
      </c>
    </row>
    <row r="255" spans="1:11" s="23" customFormat="1" ht="12">
      <c r="A255" s="237">
        <f>IF(D255="","",COUNTA($D$7:D255))</f>
        <v>248</v>
      </c>
      <c r="B255" s="238" t="s">
        <v>1741</v>
      </c>
      <c r="C255" s="238" t="s">
        <v>1741</v>
      </c>
      <c r="D255" s="261" t="s">
        <v>636</v>
      </c>
      <c r="E255" s="235" t="s">
        <v>812</v>
      </c>
      <c r="F255" s="239" t="s">
        <v>1789</v>
      </c>
      <c r="G255" s="242">
        <v>37347</v>
      </c>
      <c r="H255" s="241">
        <v>14842100</v>
      </c>
      <c r="I255" s="241">
        <v>3</v>
      </c>
      <c r="J255" s="248" t="e">
        <v>#N/A</v>
      </c>
      <c r="K255" s="23">
        <f t="shared" si="3"/>
        <v>36</v>
      </c>
    </row>
    <row r="256" spans="1:11" s="23" customFormat="1" ht="12">
      <c r="A256" s="237">
        <f>IF(D256="","",COUNTA($D$7:D256))</f>
        <v>249</v>
      </c>
      <c r="B256" s="238" t="s">
        <v>1741</v>
      </c>
      <c r="C256" s="238" t="s">
        <v>1741</v>
      </c>
      <c r="D256" s="261" t="s">
        <v>353</v>
      </c>
      <c r="E256" s="235" t="s">
        <v>836</v>
      </c>
      <c r="F256" s="239" t="s">
        <v>1127</v>
      </c>
      <c r="G256" s="242">
        <v>41306</v>
      </c>
      <c r="H256" s="245">
        <v>27681818</v>
      </c>
      <c r="I256" s="241">
        <v>2</v>
      </c>
      <c r="J256" s="248" t="e">
        <v>#N/A</v>
      </c>
      <c r="K256" s="23">
        <f t="shared" si="3"/>
        <v>24</v>
      </c>
    </row>
    <row r="257" spans="1:11" s="23" customFormat="1" ht="12">
      <c r="A257" s="237">
        <f>IF(D257="","",COUNTA($D$7:D257))</f>
        <v>250</v>
      </c>
      <c r="B257" s="238" t="s">
        <v>1741</v>
      </c>
      <c r="C257" s="238" t="s">
        <v>1741</v>
      </c>
      <c r="D257" s="261" t="s">
        <v>134</v>
      </c>
      <c r="E257" s="235" t="s">
        <v>774</v>
      </c>
      <c r="F257" s="239" t="s">
        <v>1127</v>
      </c>
      <c r="G257" s="242">
        <v>37347</v>
      </c>
      <c r="H257" s="241">
        <v>10904400</v>
      </c>
      <c r="I257" s="241">
        <v>3</v>
      </c>
      <c r="J257" s="248" t="e">
        <v>#N/A</v>
      </c>
      <c r="K257" s="23">
        <f t="shared" si="3"/>
        <v>36</v>
      </c>
    </row>
    <row r="258" spans="1:11" s="23" customFormat="1" ht="12">
      <c r="A258" s="237">
        <f>IF(D258="","",COUNTA($D$7:D258))</f>
        <v>251</v>
      </c>
      <c r="B258" s="238" t="s">
        <v>1741</v>
      </c>
      <c r="C258" s="238" t="s">
        <v>1741</v>
      </c>
      <c r="D258" s="261" t="s">
        <v>635</v>
      </c>
      <c r="E258" s="235" t="s">
        <v>811</v>
      </c>
      <c r="F258" s="239" t="s">
        <v>1127</v>
      </c>
      <c r="G258" s="242">
        <v>37347</v>
      </c>
      <c r="H258" s="241">
        <v>10904400</v>
      </c>
      <c r="I258" s="241">
        <v>3</v>
      </c>
      <c r="J258" s="248" t="e">
        <v>#N/A</v>
      </c>
      <c r="K258" s="23">
        <f t="shared" si="3"/>
        <v>36</v>
      </c>
    </row>
    <row r="259" spans="1:11" s="23" customFormat="1" ht="12">
      <c r="A259" s="237">
        <f>IF(D259="","",COUNTA($D$7:D259))</f>
        <v>252</v>
      </c>
      <c r="B259" s="238" t="s">
        <v>1741</v>
      </c>
      <c r="C259" s="238" t="s">
        <v>1741</v>
      </c>
      <c r="D259" s="261" t="s">
        <v>546</v>
      </c>
      <c r="E259" s="235" t="s">
        <v>813</v>
      </c>
      <c r="F259" s="239" t="s">
        <v>1127</v>
      </c>
      <c r="G259" s="242">
        <v>39173</v>
      </c>
      <c r="H259" s="241">
        <v>10024305</v>
      </c>
      <c r="I259" s="244">
        <v>2</v>
      </c>
      <c r="J259" s="248" t="e">
        <v>#N/A</v>
      </c>
      <c r="K259" s="23">
        <f t="shared" si="3"/>
        <v>24</v>
      </c>
    </row>
    <row r="260" spans="1:11" s="23" customFormat="1" ht="12">
      <c r="A260" s="237">
        <f>IF(D260="","",COUNTA($D$7:D260))</f>
        <v>253</v>
      </c>
      <c r="B260" s="238" t="s">
        <v>1741</v>
      </c>
      <c r="C260" s="238" t="s">
        <v>1741</v>
      </c>
      <c r="D260" s="261" t="s">
        <v>547</v>
      </c>
      <c r="E260" s="235" t="s">
        <v>813</v>
      </c>
      <c r="F260" s="239" t="s">
        <v>1127</v>
      </c>
      <c r="G260" s="242">
        <v>39173</v>
      </c>
      <c r="H260" s="241">
        <v>10024305</v>
      </c>
      <c r="I260" s="244">
        <v>2</v>
      </c>
      <c r="J260" s="248" t="e">
        <v>#N/A</v>
      </c>
      <c r="K260" s="23">
        <f t="shared" si="3"/>
        <v>24</v>
      </c>
    </row>
    <row r="261" spans="1:11" s="23" customFormat="1" ht="12">
      <c r="A261" s="237">
        <f>IF(D261="","",COUNTA($D$7:D261))</f>
        <v>254</v>
      </c>
      <c r="B261" s="238" t="s">
        <v>1741</v>
      </c>
      <c r="C261" s="238" t="s">
        <v>1741</v>
      </c>
      <c r="D261" s="261" t="s">
        <v>321</v>
      </c>
      <c r="E261" s="235" t="s">
        <v>819</v>
      </c>
      <c r="F261" s="239" t="s">
        <v>1127</v>
      </c>
      <c r="G261" s="242">
        <v>40026</v>
      </c>
      <c r="H261" s="241">
        <v>28488000</v>
      </c>
      <c r="I261" s="241">
        <v>2</v>
      </c>
      <c r="J261" s="248" t="e">
        <v>#N/A</v>
      </c>
      <c r="K261" s="23">
        <f t="shared" si="3"/>
        <v>24</v>
      </c>
    </row>
    <row r="262" spans="1:11" s="23" customFormat="1" ht="12">
      <c r="A262" s="237">
        <f>IF(D262="","",COUNTA($D$7:D262))</f>
        <v>255</v>
      </c>
      <c r="B262" s="238" t="s">
        <v>1741</v>
      </c>
      <c r="C262" s="238" t="s">
        <v>1741</v>
      </c>
      <c r="D262" s="261" t="s">
        <v>469</v>
      </c>
      <c r="E262" s="235" t="s">
        <v>822</v>
      </c>
      <c r="F262" s="239" t="s">
        <v>1127</v>
      </c>
      <c r="G262" s="242">
        <v>40238</v>
      </c>
      <c r="H262" s="241">
        <v>11104001</v>
      </c>
      <c r="I262" s="241">
        <v>2</v>
      </c>
      <c r="J262" s="248" t="e">
        <v>#N/A</v>
      </c>
      <c r="K262" s="23">
        <f t="shared" si="3"/>
        <v>24</v>
      </c>
    </row>
    <row r="263" spans="1:11" s="23" customFormat="1" ht="12">
      <c r="A263" s="237">
        <f>IF(D263="","",COUNTA($D$7:D263))</f>
        <v>256</v>
      </c>
      <c r="B263" s="238" t="s">
        <v>1741</v>
      </c>
      <c r="C263" s="238" t="s">
        <v>1741</v>
      </c>
      <c r="D263" s="261" t="s">
        <v>470</v>
      </c>
      <c r="E263" s="235" t="s">
        <v>822</v>
      </c>
      <c r="F263" s="239" t="s">
        <v>1127</v>
      </c>
      <c r="G263" s="242">
        <v>40238</v>
      </c>
      <c r="H263" s="241">
        <v>11104002</v>
      </c>
      <c r="I263" s="241">
        <v>2</v>
      </c>
      <c r="J263" s="248" t="e">
        <v>#N/A</v>
      </c>
      <c r="K263" s="23">
        <f t="shared" si="3"/>
        <v>24</v>
      </c>
    </row>
    <row r="264" spans="1:11" s="23" customFormat="1" ht="12">
      <c r="A264" s="237">
        <f>IF(D264="","",COUNTA($D$7:D264))</f>
        <v>257</v>
      </c>
      <c r="B264" s="238" t="s">
        <v>1741</v>
      </c>
      <c r="C264" s="238" t="s">
        <v>1741</v>
      </c>
      <c r="D264" s="261" t="s">
        <v>586</v>
      </c>
      <c r="E264" s="235" t="s">
        <v>815</v>
      </c>
      <c r="F264" s="239" t="s">
        <v>1127</v>
      </c>
      <c r="G264" s="242">
        <v>39234</v>
      </c>
      <c r="H264" s="241">
        <v>10569000</v>
      </c>
      <c r="I264" s="244">
        <v>2</v>
      </c>
      <c r="J264" s="248" t="e">
        <v>#N/A</v>
      </c>
      <c r="K264" s="23">
        <f t="shared" ref="K264:K302" si="4">INT(I264*12)</f>
        <v>24</v>
      </c>
    </row>
    <row r="265" spans="1:11" s="23" customFormat="1" ht="12">
      <c r="A265" s="237">
        <f>IF(D265="","",COUNTA($D$7:D265))</f>
        <v>258</v>
      </c>
      <c r="B265" s="238" t="s">
        <v>1741</v>
      </c>
      <c r="C265" s="238" t="s">
        <v>1741</v>
      </c>
      <c r="D265" s="261" t="s">
        <v>38</v>
      </c>
      <c r="E265" s="235" t="s">
        <v>831</v>
      </c>
      <c r="F265" s="239" t="s">
        <v>1127</v>
      </c>
      <c r="G265" s="242">
        <v>41122</v>
      </c>
      <c r="H265" s="245">
        <v>10080000</v>
      </c>
      <c r="I265" s="241">
        <v>2</v>
      </c>
      <c r="J265" s="248" t="e">
        <v>#N/A</v>
      </c>
      <c r="K265" s="23">
        <f t="shared" si="4"/>
        <v>24</v>
      </c>
    </row>
    <row r="266" spans="1:11" s="23" customFormat="1" ht="12">
      <c r="A266" s="237">
        <f>IF(D266="","",COUNTA($D$7:D266))</f>
        <v>259</v>
      </c>
      <c r="B266" s="238" t="s">
        <v>1741</v>
      </c>
      <c r="C266" s="238" t="s">
        <v>1741</v>
      </c>
      <c r="D266" s="261" t="s">
        <v>377</v>
      </c>
      <c r="E266" s="235" t="s">
        <v>817</v>
      </c>
      <c r="F266" s="239" t="s">
        <v>1782</v>
      </c>
      <c r="G266" s="242">
        <v>39356</v>
      </c>
      <c r="H266" s="241">
        <v>28534545</v>
      </c>
      <c r="I266" s="244">
        <v>3</v>
      </c>
      <c r="J266" s="248" t="e">
        <v>#N/A</v>
      </c>
      <c r="K266" s="23">
        <f t="shared" si="4"/>
        <v>36</v>
      </c>
    </row>
    <row r="267" spans="1:11" s="23" customFormat="1" ht="12">
      <c r="A267" s="237">
        <f>IF(D267="","",COUNTA($D$7:D267))</f>
        <v>260</v>
      </c>
      <c r="B267" s="238" t="s">
        <v>1741</v>
      </c>
      <c r="C267" s="238" t="s">
        <v>1741</v>
      </c>
      <c r="D267" s="261" t="s">
        <v>542</v>
      </c>
      <c r="E267" s="235" t="s">
        <v>818</v>
      </c>
      <c r="F267" s="239" t="s">
        <v>1782</v>
      </c>
      <c r="G267" s="242">
        <v>39600</v>
      </c>
      <c r="H267" s="241">
        <v>11880909</v>
      </c>
      <c r="I267" s="241">
        <v>3</v>
      </c>
      <c r="J267" s="248" t="e">
        <v>#N/A</v>
      </c>
      <c r="K267" s="23">
        <f t="shared" si="4"/>
        <v>36</v>
      </c>
    </row>
    <row r="268" spans="1:11" s="23" customFormat="1" ht="12">
      <c r="A268" s="237">
        <f>IF(D268="","",COUNTA($D$7:D268))</f>
        <v>261</v>
      </c>
      <c r="B268" s="238" t="s">
        <v>1741</v>
      </c>
      <c r="C268" s="238" t="s">
        <v>1741</v>
      </c>
      <c r="D268" s="261" t="s">
        <v>600</v>
      </c>
      <c r="E268" s="235" t="s">
        <v>834</v>
      </c>
      <c r="F268" s="239" t="s">
        <v>1782</v>
      </c>
      <c r="G268" s="242">
        <v>41214</v>
      </c>
      <c r="H268" s="245">
        <v>16909091</v>
      </c>
      <c r="I268" s="241">
        <v>3</v>
      </c>
      <c r="J268" s="248" t="e">
        <v>#N/A</v>
      </c>
      <c r="K268" s="23">
        <f t="shared" si="4"/>
        <v>36</v>
      </c>
    </row>
    <row r="269" spans="1:11" s="23" customFormat="1" ht="12">
      <c r="A269" s="237">
        <f>IF(D269="","",COUNTA($D$7:D269))</f>
        <v>262</v>
      </c>
      <c r="B269" s="238" t="s">
        <v>1741</v>
      </c>
      <c r="C269" s="238" t="s">
        <v>1741</v>
      </c>
      <c r="D269" s="261" t="s">
        <v>549</v>
      </c>
      <c r="E269" s="235" t="s">
        <v>827</v>
      </c>
      <c r="F269" s="239" t="s">
        <v>1761</v>
      </c>
      <c r="G269" s="242">
        <v>40787</v>
      </c>
      <c r="H269" s="245">
        <v>10080000</v>
      </c>
      <c r="I269" s="241">
        <v>2</v>
      </c>
      <c r="J269" s="248" t="e">
        <v>#N/A</v>
      </c>
      <c r="K269" s="23">
        <f t="shared" si="4"/>
        <v>24</v>
      </c>
    </row>
    <row r="270" spans="1:11" s="11" customFormat="1" ht="12">
      <c r="A270" s="237">
        <f>IF(D270="","",COUNTA($D$7:D270))</f>
        <v>263</v>
      </c>
      <c r="B270" s="238" t="s">
        <v>1741</v>
      </c>
      <c r="C270" s="238" t="s">
        <v>1811</v>
      </c>
      <c r="D270" s="261" t="s">
        <v>587</v>
      </c>
      <c r="E270" s="235" t="s">
        <v>829</v>
      </c>
      <c r="F270" s="239" t="s">
        <v>1761</v>
      </c>
      <c r="G270" s="242">
        <v>40878</v>
      </c>
      <c r="H270" s="245">
        <v>12263636</v>
      </c>
      <c r="I270" s="241">
        <v>2</v>
      </c>
      <c r="J270" s="248" t="e">
        <v>#N/A</v>
      </c>
      <c r="K270" s="23">
        <f t="shared" si="4"/>
        <v>24</v>
      </c>
    </row>
    <row r="271" spans="1:11" s="11" customFormat="1" ht="12">
      <c r="A271" s="237">
        <f>IF(D271="","",COUNTA($D$7:D271))</f>
        <v>264</v>
      </c>
      <c r="B271" s="238" t="s">
        <v>1741</v>
      </c>
      <c r="C271" s="238" t="s">
        <v>1811</v>
      </c>
      <c r="D271" s="261" t="s">
        <v>626</v>
      </c>
      <c r="E271" s="235" t="s">
        <v>825</v>
      </c>
      <c r="F271" s="239" t="s">
        <v>1764</v>
      </c>
      <c r="G271" s="242">
        <v>40695</v>
      </c>
      <c r="H271" s="245">
        <v>14411818</v>
      </c>
      <c r="I271" s="241">
        <v>2</v>
      </c>
      <c r="J271" s="248" t="e">
        <v>#N/A</v>
      </c>
      <c r="K271" s="23">
        <f t="shared" si="4"/>
        <v>24</v>
      </c>
    </row>
    <row r="272" spans="1:11" s="23" customFormat="1" ht="12">
      <c r="A272" s="237">
        <f>IF(D272="","",COUNTA($D$7:D272))</f>
        <v>265</v>
      </c>
      <c r="B272" s="238" t="s">
        <v>1741</v>
      </c>
      <c r="C272" s="238" t="s">
        <v>1741</v>
      </c>
      <c r="D272" s="261" t="s">
        <v>75</v>
      </c>
      <c r="E272" s="235" t="s">
        <v>824</v>
      </c>
      <c r="F272" s="239" t="s">
        <v>1764</v>
      </c>
      <c r="G272" s="242">
        <v>40513</v>
      </c>
      <c r="H272" s="241">
        <v>11104015</v>
      </c>
      <c r="I272" s="241">
        <v>2</v>
      </c>
      <c r="J272" s="248" t="e">
        <v>#N/A</v>
      </c>
      <c r="K272" s="23">
        <f t="shared" si="4"/>
        <v>24</v>
      </c>
    </row>
    <row r="273" spans="1:11" s="23" customFormat="1" ht="12">
      <c r="A273" s="237">
        <f>IF(D273="","",COUNTA($D$7:D273))</f>
        <v>266</v>
      </c>
      <c r="B273" s="238" t="s">
        <v>1741</v>
      </c>
      <c r="C273" s="238" t="s">
        <v>1741</v>
      </c>
      <c r="D273" s="261" t="s">
        <v>61</v>
      </c>
      <c r="E273" s="235" t="s">
        <v>824</v>
      </c>
      <c r="F273" s="239" t="s">
        <v>1764</v>
      </c>
      <c r="G273" s="242">
        <v>40513</v>
      </c>
      <c r="H273" s="241">
        <v>11104016</v>
      </c>
      <c r="I273" s="241">
        <v>2</v>
      </c>
      <c r="J273" s="248" t="e">
        <v>#N/A</v>
      </c>
      <c r="K273" s="23">
        <f t="shared" si="4"/>
        <v>24</v>
      </c>
    </row>
    <row r="274" spans="1:11" s="23" customFormat="1" ht="12">
      <c r="A274" s="237">
        <f>IF(D274="","",COUNTA($D$7:D274))</f>
        <v>267</v>
      </c>
      <c r="B274" s="238" t="s">
        <v>1741</v>
      </c>
      <c r="C274" s="238" t="s">
        <v>1741</v>
      </c>
      <c r="D274" s="261" t="s">
        <v>62</v>
      </c>
      <c r="E274" s="235" t="s">
        <v>824</v>
      </c>
      <c r="F274" s="239" t="s">
        <v>1764</v>
      </c>
      <c r="G274" s="242">
        <v>40513</v>
      </c>
      <c r="H274" s="241">
        <v>11104017</v>
      </c>
      <c r="I274" s="241">
        <v>2</v>
      </c>
      <c r="J274" s="248" t="e">
        <v>#N/A</v>
      </c>
      <c r="K274" s="23">
        <f t="shared" si="4"/>
        <v>24</v>
      </c>
    </row>
    <row r="275" spans="1:11" s="23" customFormat="1" ht="12">
      <c r="A275" s="237">
        <f>IF(D275="","",COUNTA($D$7:D275))</f>
        <v>268</v>
      </c>
      <c r="B275" s="238" t="s">
        <v>1741</v>
      </c>
      <c r="C275" s="238" t="s">
        <v>1753</v>
      </c>
      <c r="D275" s="261" t="s">
        <v>191</v>
      </c>
      <c r="E275" s="235" t="s">
        <v>719</v>
      </c>
      <c r="F275" s="239" t="s">
        <v>1764</v>
      </c>
      <c r="G275" s="242">
        <v>38292</v>
      </c>
      <c r="H275" s="241">
        <v>10545800</v>
      </c>
      <c r="I275" s="241">
        <v>2</v>
      </c>
      <c r="J275" s="248" t="e">
        <v>#N/A</v>
      </c>
      <c r="K275" s="23">
        <f t="shared" si="4"/>
        <v>24</v>
      </c>
    </row>
    <row r="276" spans="1:11" s="23" customFormat="1" ht="12">
      <c r="A276" s="237">
        <f>IF(D276="","",COUNTA($D$7:D276))</f>
        <v>269</v>
      </c>
      <c r="B276" s="238" t="s">
        <v>1741</v>
      </c>
      <c r="C276" s="238" t="s">
        <v>1741</v>
      </c>
      <c r="D276" s="261" t="s">
        <v>352</v>
      </c>
      <c r="E276" s="235" t="s">
        <v>835</v>
      </c>
      <c r="F276" s="239" t="s">
        <v>1767</v>
      </c>
      <c r="G276" s="242">
        <v>41306</v>
      </c>
      <c r="H276" s="245">
        <v>17800000</v>
      </c>
      <c r="I276" s="241">
        <v>2</v>
      </c>
      <c r="J276" s="248" t="e">
        <v>#N/A</v>
      </c>
      <c r="K276" s="23">
        <f t="shared" si="4"/>
        <v>24</v>
      </c>
    </row>
    <row r="277" spans="1:11" s="23" customFormat="1" ht="12">
      <c r="A277" s="237">
        <f>IF(D277="","",COUNTA($D$7:D277))</f>
        <v>270</v>
      </c>
      <c r="B277" s="238" t="s">
        <v>1741</v>
      </c>
      <c r="C277" s="238" t="s">
        <v>1741</v>
      </c>
      <c r="D277" s="264" t="s">
        <v>666</v>
      </c>
      <c r="E277" s="235" t="s">
        <v>875</v>
      </c>
      <c r="F277" s="239" t="s">
        <v>1515</v>
      </c>
      <c r="G277" s="240">
        <v>38838</v>
      </c>
      <c r="H277" s="245">
        <v>11397100</v>
      </c>
      <c r="I277" s="241">
        <v>3</v>
      </c>
      <c r="J277" s="248" t="e">
        <v>#N/A</v>
      </c>
      <c r="K277" s="23">
        <f t="shared" si="4"/>
        <v>36</v>
      </c>
    </row>
    <row r="278" spans="1:11" s="23" customFormat="1" ht="12">
      <c r="A278" s="237">
        <f>IF(D278="","",COUNTA($D$7:D278))</f>
        <v>271</v>
      </c>
      <c r="B278" s="238" t="s">
        <v>1741</v>
      </c>
      <c r="C278" s="238" t="s">
        <v>1741</v>
      </c>
      <c r="D278" s="261" t="s">
        <v>120</v>
      </c>
      <c r="E278" s="235" t="s">
        <v>821</v>
      </c>
      <c r="F278" s="239" t="s">
        <v>1788</v>
      </c>
      <c r="G278" s="242">
        <v>40118</v>
      </c>
      <c r="H278" s="241">
        <v>11104000</v>
      </c>
      <c r="I278" s="241">
        <v>3</v>
      </c>
      <c r="J278" s="248" t="e">
        <v>#N/A</v>
      </c>
      <c r="K278" s="23">
        <f t="shared" si="4"/>
        <v>36</v>
      </c>
    </row>
    <row r="279" spans="1:11" s="23" customFormat="1" ht="12">
      <c r="A279" s="237">
        <f>IF(D279="","",COUNTA($D$7:D279))</f>
        <v>272</v>
      </c>
      <c r="B279" s="238" t="s">
        <v>1741</v>
      </c>
      <c r="C279" s="238" t="s">
        <v>1741</v>
      </c>
      <c r="D279" s="261" t="s">
        <v>135</v>
      </c>
      <c r="E279" s="235" t="s">
        <v>823</v>
      </c>
      <c r="F279" s="239" t="s">
        <v>1778</v>
      </c>
      <c r="G279" s="242">
        <v>40299</v>
      </c>
      <c r="H279" s="241">
        <v>11104014</v>
      </c>
      <c r="I279" s="241">
        <v>2</v>
      </c>
      <c r="J279" s="248" t="e">
        <v>#N/A</v>
      </c>
      <c r="K279" s="23">
        <f t="shared" si="4"/>
        <v>24</v>
      </c>
    </row>
    <row r="280" spans="1:11" s="23" customFormat="1" ht="12">
      <c r="A280" s="237">
        <f>IF(D280="","",COUNTA($D$7:D280))</f>
        <v>273</v>
      </c>
      <c r="B280" s="238" t="s">
        <v>1741</v>
      </c>
      <c r="C280" s="238" t="s">
        <v>1741</v>
      </c>
      <c r="D280" s="261" t="s">
        <v>652</v>
      </c>
      <c r="E280" s="235" t="s">
        <v>860</v>
      </c>
      <c r="F280" s="239" t="s">
        <v>1793</v>
      </c>
      <c r="G280" s="242">
        <v>38899</v>
      </c>
      <c r="H280" s="245">
        <v>12872273</v>
      </c>
      <c r="I280" s="241">
        <v>3</v>
      </c>
      <c r="J280" s="248" t="e">
        <v>#N/A</v>
      </c>
      <c r="K280" s="23">
        <f t="shared" si="4"/>
        <v>36</v>
      </c>
    </row>
    <row r="281" spans="1:11" s="23" customFormat="1" ht="12">
      <c r="A281" s="237">
        <f>IF(D281="","",COUNTA($D$7:D281))</f>
        <v>274</v>
      </c>
      <c r="B281" s="238" t="s">
        <v>1741</v>
      </c>
      <c r="C281" s="238" t="s">
        <v>1741</v>
      </c>
      <c r="D281" s="261" t="s">
        <v>651</v>
      </c>
      <c r="E281" s="235" t="s">
        <v>859</v>
      </c>
      <c r="F281" s="239" t="s">
        <v>1793</v>
      </c>
      <c r="G281" s="242">
        <v>38899</v>
      </c>
      <c r="H281" s="245">
        <v>12872273</v>
      </c>
      <c r="I281" s="241">
        <v>3</v>
      </c>
      <c r="J281" s="248" t="e">
        <v>#N/A</v>
      </c>
      <c r="K281" s="23">
        <f t="shared" si="4"/>
        <v>36</v>
      </c>
    </row>
    <row r="282" spans="1:11" s="23" customFormat="1" ht="12">
      <c r="A282" s="237">
        <f>IF(D282="","",COUNTA($D$7:D282))</f>
        <v>275</v>
      </c>
      <c r="B282" s="238" t="s">
        <v>1741</v>
      </c>
      <c r="C282" s="238" t="s">
        <v>1741</v>
      </c>
      <c r="D282" s="261" t="s">
        <v>344</v>
      </c>
      <c r="E282" s="235" t="s">
        <v>861</v>
      </c>
      <c r="F282" s="239" t="s">
        <v>1793</v>
      </c>
      <c r="G282" s="242">
        <v>39052</v>
      </c>
      <c r="H282" s="245">
        <v>12872273</v>
      </c>
      <c r="I282" s="241">
        <v>3</v>
      </c>
      <c r="J282" s="248" t="e">
        <v>#N/A</v>
      </c>
      <c r="K282" s="23">
        <f t="shared" si="4"/>
        <v>36</v>
      </c>
    </row>
    <row r="283" spans="1:11" s="23" customFormat="1" ht="12">
      <c r="A283" s="237">
        <f>IF(D283="","",COUNTA($D$7:D283))</f>
        <v>276</v>
      </c>
      <c r="B283" s="238" t="s">
        <v>1741</v>
      </c>
      <c r="C283" s="238" t="s">
        <v>1741</v>
      </c>
      <c r="D283" s="261" t="s">
        <v>345</v>
      </c>
      <c r="E283" s="235" t="s">
        <v>862</v>
      </c>
      <c r="F283" s="239" t="s">
        <v>1793</v>
      </c>
      <c r="G283" s="242">
        <v>39052</v>
      </c>
      <c r="H283" s="245">
        <v>12872273</v>
      </c>
      <c r="I283" s="241">
        <v>3</v>
      </c>
      <c r="J283" s="248" t="e">
        <v>#N/A</v>
      </c>
      <c r="K283" s="23">
        <f t="shared" si="4"/>
        <v>36</v>
      </c>
    </row>
    <row r="284" spans="1:11" s="23" customFormat="1" ht="12">
      <c r="A284" s="237">
        <f>IF(D284="","",COUNTA($D$7:D284))</f>
        <v>277</v>
      </c>
      <c r="B284" s="238" t="s">
        <v>1741</v>
      </c>
      <c r="C284" s="238" t="s">
        <v>1741</v>
      </c>
      <c r="D284" s="261" t="s">
        <v>108</v>
      </c>
      <c r="E284" s="235" t="s">
        <v>863</v>
      </c>
      <c r="F284" s="239" t="s">
        <v>1793</v>
      </c>
      <c r="G284" s="242">
        <v>39234</v>
      </c>
      <c r="H284" s="245">
        <v>12690455</v>
      </c>
      <c r="I284" s="241">
        <v>3</v>
      </c>
      <c r="J284" s="248" t="e">
        <v>#N/A</v>
      </c>
      <c r="K284" s="23">
        <f t="shared" si="4"/>
        <v>36</v>
      </c>
    </row>
    <row r="285" spans="1:11" s="23" customFormat="1" ht="12">
      <c r="A285" s="237">
        <f>IF(D285="","",COUNTA($D$7:D285))</f>
        <v>278</v>
      </c>
      <c r="B285" s="238" t="s">
        <v>1741</v>
      </c>
      <c r="C285" s="238" t="s">
        <v>1741</v>
      </c>
      <c r="D285" s="261" t="s">
        <v>462</v>
      </c>
      <c r="E285" s="235" t="s">
        <v>870</v>
      </c>
      <c r="F285" s="239" t="s">
        <v>1793</v>
      </c>
      <c r="G285" s="242">
        <v>39995</v>
      </c>
      <c r="H285" s="245">
        <v>13351818</v>
      </c>
      <c r="I285" s="241">
        <v>3</v>
      </c>
      <c r="J285" s="248" t="e">
        <v>#N/A</v>
      </c>
      <c r="K285" s="23">
        <f t="shared" si="4"/>
        <v>36</v>
      </c>
    </row>
    <row r="286" spans="1:11" s="23" customFormat="1" ht="12">
      <c r="A286" s="237">
        <f>IF(D286="","",COUNTA($D$7:D286))</f>
        <v>279</v>
      </c>
      <c r="B286" s="238" t="s">
        <v>1741</v>
      </c>
      <c r="C286" s="238" t="s">
        <v>1741</v>
      </c>
      <c r="D286" s="261" t="s">
        <v>86</v>
      </c>
      <c r="E286" s="235" t="s">
        <v>871</v>
      </c>
      <c r="F286" s="239" t="s">
        <v>1793</v>
      </c>
      <c r="G286" s="242">
        <v>40179</v>
      </c>
      <c r="H286" s="245">
        <v>13260909</v>
      </c>
      <c r="I286" s="241">
        <v>3</v>
      </c>
      <c r="J286" s="248" t="e">
        <v>#N/A</v>
      </c>
      <c r="K286" s="23">
        <f t="shared" si="4"/>
        <v>36</v>
      </c>
    </row>
    <row r="287" spans="1:11" s="23" customFormat="1" ht="12">
      <c r="A287" s="237">
        <f>IF(D287="","",COUNTA($D$7:D287))</f>
        <v>280</v>
      </c>
      <c r="B287" s="238" t="s">
        <v>1738</v>
      </c>
      <c r="C287" s="238" t="s">
        <v>1738</v>
      </c>
      <c r="D287" s="261" t="s">
        <v>673</v>
      </c>
      <c r="E287" s="235" t="s">
        <v>833</v>
      </c>
      <c r="F287" s="239" t="s">
        <v>1782</v>
      </c>
      <c r="G287" s="242">
        <v>41153</v>
      </c>
      <c r="H287" s="245">
        <v>12625909</v>
      </c>
      <c r="I287" s="241">
        <v>3</v>
      </c>
      <c r="J287" s="248" t="e">
        <v>#N/A</v>
      </c>
      <c r="K287" s="23">
        <f t="shared" si="4"/>
        <v>36</v>
      </c>
    </row>
    <row r="288" spans="1:11" s="23" customFormat="1" ht="12">
      <c r="A288" s="237">
        <f>IF(D288="","",COUNTA($D$7:D288))</f>
        <v>281</v>
      </c>
      <c r="B288" s="238" t="s">
        <v>1738</v>
      </c>
      <c r="C288" s="238" t="s">
        <v>1738</v>
      </c>
      <c r="D288" s="261" t="s">
        <v>671</v>
      </c>
      <c r="E288" s="235" t="s">
        <v>832</v>
      </c>
      <c r="F288" s="239" t="s">
        <v>1782</v>
      </c>
      <c r="G288" s="242">
        <v>41153</v>
      </c>
      <c r="H288" s="245">
        <v>18863636</v>
      </c>
      <c r="I288" s="241">
        <v>3</v>
      </c>
      <c r="J288" s="248" t="e">
        <v>#N/A</v>
      </c>
      <c r="K288" s="23">
        <f t="shared" si="4"/>
        <v>36</v>
      </c>
    </row>
    <row r="289" spans="1:11" s="23" customFormat="1" ht="12">
      <c r="A289" s="237">
        <f>IF(D289="","",COUNTA($D$7:D289))</f>
        <v>282</v>
      </c>
      <c r="B289" s="238" t="s">
        <v>1738</v>
      </c>
      <c r="C289" s="238" t="s">
        <v>1738</v>
      </c>
      <c r="D289" s="261" t="s">
        <v>672</v>
      </c>
      <c r="E289" s="235" t="s">
        <v>832</v>
      </c>
      <c r="F289" s="239" t="s">
        <v>1782</v>
      </c>
      <c r="G289" s="242">
        <v>41153</v>
      </c>
      <c r="H289" s="245">
        <v>18863636</v>
      </c>
      <c r="I289" s="241">
        <v>3</v>
      </c>
      <c r="J289" s="248" t="e">
        <v>#N/A</v>
      </c>
      <c r="K289" s="23">
        <f t="shared" si="4"/>
        <v>36</v>
      </c>
    </row>
    <row r="290" spans="1:11" s="23" customFormat="1" ht="12">
      <c r="A290" s="237">
        <f>IF(D290="","",COUNTA($D$7:D290))</f>
        <v>283</v>
      </c>
      <c r="B290" s="238" t="s">
        <v>1738</v>
      </c>
      <c r="C290" s="238" t="s">
        <v>1738</v>
      </c>
      <c r="D290" s="261" t="s">
        <v>548</v>
      </c>
      <c r="E290" s="235" t="s">
        <v>864</v>
      </c>
      <c r="F290" s="239" t="s">
        <v>1793</v>
      </c>
      <c r="G290" s="242">
        <v>39387</v>
      </c>
      <c r="H290" s="245">
        <v>12872273</v>
      </c>
      <c r="I290" s="241">
        <v>3</v>
      </c>
      <c r="J290" s="248" t="e">
        <v>#N/A</v>
      </c>
      <c r="K290" s="23">
        <f t="shared" si="4"/>
        <v>36</v>
      </c>
    </row>
    <row r="291" spans="1:11" s="23" customFormat="1" ht="12">
      <c r="A291" s="237">
        <f>IF(D291="","",COUNTA($D$7:D291))</f>
        <v>284</v>
      </c>
      <c r="B291" s="238" t="s">
        <v>1740</v>
      </c>
      <c r="C291" s="238" t="s">
        <v>1740</v>
      </c>
      <c r="D291" s="261" t="s">
        <v>591</v>
      </c>
      <c r="E291" s="235" t="s">
        <v>830</v>
      </c>
      <c r="F291" s="239" t="s">
        <v>1782</v>
      </c>
      <c r="G291" s="242">
        <v>41030</v>
      </c>
      <c r="H291" s="245">
        <v>27080800</v>
      </c>
      <c r="I291" s="241">
        <v>3</v>
      </c>
      <c r="J291" s="248" t="e">
        <v>#N/A</v>
      </c>
      <c r="K291" s="23">
        <f t="shared" si="4"/>
        <v>36</v>
      </c>
    </row>
    <row r="292" spans="1:11" s="23" customFormat="1" ht="12">
      <c r="A292" s="237">
        <f>IF(D292="","",COUNTA($D$7:D292))</f>
        <v>285</v>
      </c>
      <c r="B292" s="238" t="s">
        <v>1731</v>
      </c>
      <c r="C292" s="238" t="s">
        <v>1731</v>
      </c>
      <c r="D292" s="261" t="s">
        <v>140</v>
      </c>
      <c r="E292" s="235" t="s">
        <v>865</v>
      </c>
      <c r="F292" s="239" t="s">
        <v>1793</v>
      </c>
      <c r="G292" s="242">
        <v>39417</v>
      </c>
      <c r="H292" s="245">
        <v>12872273</v>
      </c>
      <c r="I292" s="241">
        <v>3</v>
      </c>
      <c r="J292" s="248" t="e">
        <v>#N/A</v>
      </c>
      <c r="K292" s="23">
        <f t="shared" si="4"/>
        <v>36</v>
      </c>
    </row>
    <row r="293" spans="1:11" s="23" customFormat="1" ht="12">
      <c r="A293" s="237">
        <f>IF(D293="","",COUNTA($D$7:D293))</f>
        <v>286</v>
      </c>
      <c r="B293" s="238" t="s">
        <v>1731</v>
      </c>
      <c r="C293" s="238" t="s">
        <v>1731</v>
      </c>
      <c r="D293" s="261" t="s">
        <v>143</v>
      </c>
      <c r="E293" s="235" t="s">
        <v>868</v>
      </c>
      <c r="F293" s="239" t="s">
        <v>1793</v>
      </c>
      <c r="G293" s="242">
        <v>39417</v>
      </c>
      <c r="H293" s="245">
        <v>12872273</v>
      </c>
      <c r="I293" s="241">
        <v>3</v>
      </c>
      <c r="J293" s="248" t="e">
        <v>#N/A</v>
      </c>
      <c r="K293" s="23">
        <f t="shared" si="4"/>
        <v>36</v>
      </c>
    </row>
    <row r="294" spans="1:11" s="23" customFormat="1" ht="12">
      <c r="A294" s="237">
        <f>IF(D294="","",COUNTA($D$7:D294))</f>
        <v>287</v>
      </c>
      <c r="B294" s="238" t="s">
        <v>1731</v>
      </c>
      <c r="C294" s="238" t="s">
        <v>1731</v>
      </c>
      <c r="D294" s="261" t="s">
        <v>141</v>
      </c>
      <c r="E294" s="235" t="s">
        <v>866</v>
      </c>
      <c r="F294" s="239" t="s">
        <v>1793</v>
      </c>
      <c r="G294" s="242">
        <v>39417</v>
      </c>
      <c r="H294" s="245">
        <v>12872273</v>
      </c>
      <c r="I294" s="241">
        <v>3</v>
      </c>
      <c r="J294" s="248" t="e">
        <v>#N/A</v>
      </c>
      <c r="K294" s="23">
        <f t="shared" si="4"/>
        <v>36</v>
      </c>
    </row>
    <row r="295" spans="1:11" s="23" customFormat="1" ht="12">
      <c r="A295" s="237">
        <f>IF(D295="","",COUNTA($D$7:D295))</f>
        <v>288</v>
      </c>
      <c r="B295" s="238" t="s">
        <v>1731</v>
      </c>
      <c r="C295" s="238" t="s">
        <v>1731</v>
      </c>
      <c r="D295" s="261" t="s">
        <v>142</v>
      </c>
      <c r="E295" s="235" t="s">
        <v>867</v>
      </c>
      <c r="F295" s="239" t="s">
        <v>1793</v>
      </c>
      <c r="G295" s="242">
        <v>39417</v>
      </c>
      <c r="H295" s="245">
        <v>12872273</v>
      </c>
      <c r="I295" s="241">
        <v>3</v>
      </c>
      <c r="J295" s="248" t="e">
        <v>#N/A</v>
      </c>
      <c r="K295" s="23">
        <f t="shared" si="4"/>
        <v>36</v>
      </c>
    </row>
    <row r="296" spans="1:11" s="23" customFormat="1" ht="12">
      <c r="A296" s="237">
        <f>IF(D296="","",COUNTA($D$7:D296))</f>
        <v>289</v>
      </c>
      <c r="B296" s="238" t="s">
        <v>1731</v>
      </c>
      <c r="C296" s="238" t="s">
        <v>1731</v>
      </c>
      <c r="D296" s="261" t="s">
        <v>45</v>
      </c>
      <c r="E296" s="235" t="s">
        <v>869</v>
      </c>
      <c r="F296" s="239" t="s">
        <v>1793</v>
      </c>
      <c r="G296" s="242">
        <v>39600</v>
      </c>
      <c r="H296" s="245">
        <v>12872273</v>
      </c>
      <c r="I296" s="241">
        <v>3</v>
      </c>
      <c r="J296" s="248" t="e">
        <v>#N/A</v>
      </c>
      <c r="K296" s="23">
        <f t="shared" si="4"/>
        <v>36</v>
      </c>
    </row>
    <row r="297" spans="1:11" s="23" customFormat="1" ht="12">
      <c r="A297" s="237">
        <f>IF(D297="","",COUNTA($D$7:D297))</f>
        <v>290</v>
      </c>
      <c r="B297" s="238" t="s">
        <v>1739</v>
      </c>
      <c r="C297" s="238" t="s">
        <v>1739</v>
      </c>
      <c r="D297" s="261" t="s">
        <v>43</v>
      </c>
      <c r="E297" s="235" t="s">
        <v>869</v>
      </c>
      <c r="F297" s="239" t="s">
        <v>1793</v>
      </c>
      <c r="G297" s="242">
        <v>39600</v>
      </c>
      <c r="H297" s="245">
        <v>12872273</v>
      </c>
      <c r="I297" s="241">
        <v>3</v>
      </c>
      <c r="J297" s="248" t="e">
        <v>#N/A</v>
      </c>
      <c r="K297" s="23">
        <f t="shared" si="4"/>
        <v>36</v>
      </c>
    </row>
    <row r="298" spans="1:11" s="23" customFormat="1" ht="12">
      <c r="A298" s="237">
        <f>IF(D298="","",COUNTA($D$7:D298))</f>
        <v>291</v>
      </c>
      <c r="B298" s="238" t="s">
        <v>1739</v>
      </c>
      <c r="C298" s="238" t="s">
        <v>1739</v>
      </c>
      <c r="D298" s="261" t="s">
        <v>44</v>
      </c>
      <c r="E298" s="235" t="s">
        <v>869</v>
      </c>
      <c r="F298" s="239" t="s">
        <v>1793</v>
      </c>
      <c r="G298" s="242">
        <v>39600</v>
      </c>
      <c r="H298" s="245">
        <v>12872273</v>
      </c>
      <c r="I298" s="241">
        <v>3</v>
      </c>
      <c r="J298" s="248" t="e">
        <v>#N/A</v>
      </c>
      <c r="K298" s="23">
        <f t="shared" si="4"/>
        <v>36</v>
      </c>
    </row>
    <row r="299" spans="1:11" s="23" customFormat="1" ht="12">
      <c r="A299" s="237">
        <f>IF(D299="","",COUNTA($D$7:D299))</f>
        <v>292</v>
      </c>
      <c r="B299" s="238" t="s">
        <v>1760</v>
      </c>
      <c r="C299" s="238" t="s">
        <v>1760</v>
      </c>
      <c r="D299" s="261" t="s">
        <v>494</v>
      </c>
      <c r="E299" s="235" t="s">
        <v>857</v>
      </c>
      <c r="F299" s="239" t="s">
        <v>1793</v>
      </c>
      <c r="G299" s="242">
        <v>39234</v>
      </c>
      <c r="H299" s="245">
        <v>14790455</v>
      </c>
      <c r="I299" s="241">
        <v>3</v>
      </c>
      <c r="J299" s="248" t="e">
        <v>#N/A</v>
      </c>
      <c r="K299" s="23">
        <f t="shared" si="4"/>
        <v>36</v>
      </c>
    </row>
    <row r="300" spans="1:11" s="26" customFormat="1" ht="19.5" customHeight="1">
      <c r="A300" s="226"/>
      <c r="B300" s="227"/>
      <c r="C300" s="227"/>
      <c r="D300" s="234"/>
      <c r="E300" s="228" t="s">
        <v>1772</v>
      </c>
      <c r="F300" s="227"/>
      <c r="G300" s="230"/>
      <c r="H300" s="229">
        <f>SUM(H7:H299)</f>
        <v>4896136682</v>
      </c>
      <c r="I300" s="231"/>
      <c r="K300" s="23">
        <f t="shared" si="4"/>
        <v>0</v>
      </c>
    </row>
    <row r="301" spans="1:11" ht="21.75" customHeight="1">
      <c r="A301" s="19"/>
      <c r="B301" s="19"/>
      <c r="C301" s="19"/>
      <c r="D301" s="16"/>
      <c r="E301" s="20"/>
      <c r="F301" s="20"/>
      <c r="G301" s="32" t="s">
        <v>876</v>
      </c>
      <c r="H301" s="12"/>
      <c r="I301" s="21"/>
      <c r="J301" s="12"/>
      <c r="K301" s="23">
        <f t="shared" si="4"/>
        <v>0</v>
      </c>
    </row>
    <row r="302" spans="1:11" ht="15">
      <c r="B302" s="43" t="s">
        <v>879</v>
      </c>
      <c r="C302" s="16"/>
      <c r="E302" s="43" t="s">
        <v>1589</v>
      </c>
      <c r="F302" s="22"/>
      <c r="G302" s="40"/>
      <c r="H302" s="40" t="s">
        <v>1719</v>
      </c>
      <c r="K302" s="23">
        <f t="shared" si="4"/>
        <v>0</v>
      </c>
    </row>
    <row r="303" spans="1:11" ht="15">
      <c r="A303" s="43"/>
      <c r="B303" s="16"/>
      <c r="C303" s="43"/>
      <c r="D303" s="14"/>
      <c r="E303" s="118"/>
      <c r="F303" s="22"/>
      <c r="G303" s="40"/>
      <c r="H303" s="15"/>
    </row>
    <row r="304" spans="1:11" ht="15">
      <c r="A304" s="41"/>
      <c r="B304" s="43"/>
      <c r="C304" s="41"/>
      <c r="D304" s="12"/>
      <c r="E304" s="36"/>
      <c r="F304" s="47"/>
      <c r="G304" s="37"/>
      <c r="H304" s="47"/>
    </row>
    <row r="305" spans="1:8" ht="15">
      <c r="A305" s="41"/>
      <c r="B305" s="43"/>
      <c r="C305" s="41"/>
      <c r="D305" s="14"/>
      <c r="E305" s="39"/>
      <c r="F305" s="47"/>
      <c r="G305" s="48"/>
      <c r="H305" s="42"/>
    </row>
    <row r="306" spans="1:8" ht="15">
      <c r="A306" s="41"/>
      <c r="B306" s="43"/>
      <c r="C306" s="41"/>
      <c r="D306" s="14"/>
      <c r="E306" s="39"/>
      <c r="F306" s="47"/>
      <c r="G306" s="37"/>
      <c r="H306" s="42"/>
    </row>
    <row r="307" spans="1:8" ht="15">
      <c r="B307" s="38" t="s">
        <v>1499</v>
      </c>
      <c r="C307" s="16"/>
      <c r="E307" s="38" t="s">
        <v>1590</v>
      </c>
      <c r="F307" s="39"/>
      <c r="G307" s="18"/>
      <c r="H307" s="43" t="s">
        <v>717</v>
      </c>
    </row>
  </sheetData>
  <autoFilter ref="A6:K302"/>
  <sortState ref="B7:K298">
    <sortCondition ref="K7:K298"/>
    <sortCondition ref="B7:B298"/>
    <sortCondition ref="E7:E298"/>
  </sortState>
  <mergeCells count="2">
    <mergeCell ref="A2:H2"/>
    <mergeCell ref="A3:H3"/>
  </mergeCells>
  <pageMargins left="0.46" right="0.15748031496063" top="0.39370078740157499" bottom="0.39370078740157499" header="0.41" footer="0.196850393700787"/>
  <pageSetup paperSize="9" scale="85" orientation="landscape" r:id="rId1"/>
  <headerFooter alignWithMargins="0">
    <oddFooter>Page &amp;P of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E25"/>
  <sheetViews>
    <sheetView workbookViewId="0">
      <selection activeCell="E25" sqref="E25"/>
    </sheetView>
  </sheetViews>
  <sheetFormatPr defaultColWidth="9.140625" defaultRowHeight="15.75"/>
  <cols>
    <col min="1" max="1" width="25.28515625" style="335" bestFit="1" customWidth="1"/>
    <col min="2" max="3" width="7" style="335" customWidth="1"/>
    <col min="4" max="5" width="13.28515625" style="335" customWidth="1"/>
    <col min="6" max="16384" width="9.140625" style="335"/>
  </cols>
  <sheetData>
    <row r="3" spans="1:5">
      <c r="A3" s="349" t="s">
        <v>2109</v>
      </c>
      <c r="B3" s="349" t="s">
        <v>2096</v>
      </c>
      <c r="C3" s="349" t="s">
        <v>2097</v>
      </c>
      <c r="D3" s="349" t="s">
        <v>2098</v>
      </c>
      <c r="E3" s="349" t="s">
        <v>2099</v>
      </c>
    </row>
    <row r="4" spans="1:5">
      <c r="A4" s="336" t="s">
        <v>1077</v>
      </c>
      <c r="B4" s="337" t="s">
        <v>2100</v>
      </c>
      <c r="C4" s="338"/>
      <c r="D4" s="339" t="s">
        <v>2105</v>
      </c>
      <c r="E4" s="340"/>
    </row>
    <row r="5" spans="1:5">
      <c r="A5" s="341" t="s">
        <v>1400</v>
      </c>
      <c r="B5" s="342" t="s">
        <v>2100</v>
      </c>
      <c r="C5" s="342" t="s">
        <v>2100</v>
      </c>
      <c r="D5" s="343" t="s">
        <v>2105</v>
      </c>
      <c r="E5" s="344"/>
    </row>
    <row r="6" spans="1:5">
      <c r="A6" s="341" t="s">
        <v>1386</v>
      </c>
      <c r="B6" s="342" t="s">
        <v>2100</v>
      </c>
      <c r="C6" s="342" t="s">
        <v>2100</v>
      </c>
      <c r="D6" s="343" t="s">
        <v>2105</v>
      </c>
      <c r="E6" s="344"/>
    </row>
    <row r="7" spans="1:5">
      <c r="A7" s="341" t="s">
        <v>1246</v>
      </c>
      <c r="B7" s="342" t="s">
        <v>2100</v>
      </c>
      <c r="C7" s="342" t="s">
        <v>2100</v>
      </c>
      <c r="D7" s="344"/>
      <c r="E7" s="343" t="s">
        <v>2105</v>
      </c>
    </row>
    <row r="8" spans="1:5">
      <c r="A8" s="341" t="s">
        <v>1232</v>
      </c>
      <c r="B8" s="342" t="s">
        <v>2100</v>
      </c>
      <c r="C8" s="342" t="s">
        <v>2100</v>
      </c>
      <c r="D8" s="344"/>
      <c r="E8" s="343" t="s">
        <v>2105</v>
      </c>
    </row>
    <row r="9" spans="1:5">
      <c r="A9" s="341" t="s">
        <v>1244</v>
      </c>
      <c r="B9" s="342" t="s">
        <v>2100</v>
      </c>
      <c r="C9" s="342" t="s">
        <v>2100</v>
      </c>
      <c r="D9" s="344" t="s">
        <v>2102</v>
      </c>
      <c r="E9" s="344"/>
    </row>
    <row r="10" spans="1:5">
      <c r="A10" s="341" t="s">
        <v>2073</v>
      </c>
      <c r="B10" s="342" t="s">
        <v>2100</v>
      </c>
      <c r="C10" s="342" t="s">
        <v>2100</v>
      </c>
      <c r="D10" s="344"/>
      <c r="E10" s="344" t="s">
        <v>2102</v>
      </c>
    </row>
    <row r="11" spans="1:5">
      <c r="A11" s="341" t="s">
        <v>2074</v>
      </c>
      <c r="B11" s="342" t="s">
        <v>2100</v>
      </c>
      <c r="C11" s="342" t="s">
        <v>2100</v>
      </c>
      <c r="D11" s="344"/>
      <c r="E11" s="344" t="s">
        <v>2102</v>
      </c>
    </row>
    <row r="12" spans="1:5">
      <c r="A12" s="341" t="s">
        <v>1245</v>
      </c>
      <c r="B12" s="342" t="s">
        <v>2100</v>
      </c>
      <c r="C12" s="342" t="s">
        <v>2100</v>
      </c>
      <c r="D12" s="344" t="s">
        <v>2108</v>
      </c>
      <c r="E12" s="344" t="s">
        <v>2108</v>
      </c>
    </row>
    <row r="13" spans="1:5">
      <c r="A13" s="341" t="s">
        <v>1233</v>
      </c>
      <c r="B13" s="342" t="s">
        <v>2100</v>
      </c>
      <c r="C13" s="342" t="s">
        <v>2100</v>
      </c>
      <c r="D13" s="344" t="s">
        <v>2103</v>
      </c>
      <c r="E13" s="344" t="s">
        <v>2103</v>
      </c>
    </row>
    <row r="14" spans="1:5">
      <c r="A14" s="341" t="s">
        <v>1075</v>
      </c>
      <c r="B14" s="342" t="s">
        <v>2100</v>
      </c>
      <c r="C14" s="342" t="s">
        <v>2100</v>
      </c>
      <c r="D14" s="344" t="s">
        <v>2103</v>
      </c>
      <c r="E14" s="344" t="s">
        <v>2103</v>
      </c>
    </row>
    <row r="15" spans="1:5">
      <c r="A15" s="341" t="s">
        <v>1956</v>
      </c>
      <c r="B15" s="342" t="s">
        <v>2100</v>
      </c>
      <c r="C15" s="342" t="s">
        <v>2100</v>
      </c>
      <c r="D15" s="344" t="s">
        <v>2103</v>
      </c>
      <c r="E15" s="344" t="s">
        <v>2103</v>
      </c>
    </row>
    <row r="16" spans="1:5">
      <c r="A16" s="341" t="s">
        <v>1825</v>
      </c>
      <c r="B16" s="342" t="s">
        <v>2100</v>
      </c>
      <c r="C16" s="342" t="s">
        <v>2100</v>
      </c>
      <c r="D16" s="344" t="s">
        <v>2107</v>
      </c>
      <c r="E16" s="344" t="s">
        <v>2107</v>
      </c>
    </row>
    <row r="17" spans="1:5">
      <c r="A17" s="341" t="s">
        <v>1057</v>
      </c>
      <c r="B17" s="342" t="s">
        <v>2100</v>
      </c>
      <c r="C17" s="342" t="s">
        <v>2100</v>
      </c>
      <c r="D17" s="344" t="s">
        <v>2106</v>
      </c>
      <c r="E17" s="344" t="s">
        <v>2106</v>
      </c>
    </row>
    <row r="18" spans="1:5">
      <c r="A18" s="341" t="s">
        <v>1074</v>
      </c>
      <c r="B18" s="342" t="s">
        <v>2100</v>
      </c>
      <c r="C18" s="342" t="s">
        <v>2100</v>
      </c>
      <c r="D18" s="344"/>
      <c r="E18" s="344"/>
    </row>
    <row r="19" spans="1:5">
      <c r="A19" s="341" t="s">
        <v>2101</v>
      </c>
      <c r="B19" s="345"/>
      <c r="C19" s="342" t="s">
        <v>2100</v>
      </c>
      <c r="D19" s="344"/>
      <c r="E19" s="344"/>
    </row>
    <row r="20" spans="1:5">
      <c r="A20" s="341" t="s">
        <v>1076</v>
      </c>
      <c r="B20" s="342" t="s">
        <v>2100</v>
      </c>
      <c r="C20" s="342" t="s">
        <v>2100</v>
      </c>
      <c r="D20" s="344"/>
      <c r="E20" s="344"/>
    </row>
    <row r="21" spans="1:5">
      <c r="A21" s="341" t="s">
        <v>2075</v>
      </c>
      <c r="B21" s="342" t="s">
        <v>2100</v>
      </c>
      <c r="C21" s="342" t="s">
        <v>2100</v>
      </c>
      <c r="D21" s="344"/>
      <c r="E21" s="344"/>
    </row>
    <row r="22" spans="1:5">
      <c r="A22" s="341" t="s">
        <v>2104</v>
      </c>
      <c r="B22" s="345"/>
      <c r="C22" s="342" t="s">
        <v>2100</v>
      </c>
      <c r="D22" s="344"/>
      <c r="E22" s="344"/>
    </row>
    <row r="23" spans="1:5">
      <c r="A23" s="341" t="s">
        <v>1474</v>
      </c>
      <c r="B23" s="342" t="s">
        <v>2100</v>
      </c>
      <c r="C23" s="342" t="s">
        <v>2100</v>
      </c>
      <c r="D23" s="344"/>
      <c r="E23" s="344"/>
    </row>
    <row r="24" spans="1:5">
      <c r="A24" s="341" t="s">
        <v>1742</v>
      </c>
      <c r="B24" s="342" t="s">
        <v>2100</v>
      </c>
      <c r="C24" s="345"/>
      <c r="D24" s="344"/>
      <c r="E24" s="344"/>
    </row>
    <row r="25" spans="1:5">
      <c r="A25" s="346" t="s">
        <v>1492</v>
      </c>
      <c r="B25" s="347" t="s">
        <v>2100</v>
      </c>
      <c r="C25" s="347" t="s">
        <v>2100</v>
      </c>
      <c r="D25" s="348"/>
      <c r="E25" s="348"/>
    </row>
  </sheetData>
  <sortState ref="A4:E25">
    <sortCondition ref="D4:D25"/>
    <sortCondition ref="E4:E25"/>
  </sortState>
  <pageMargins left="0.83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K12"/>
  <sheetViews>
    <sheetView showGridLines="0" zoomScale="110" zoomScaleNormal="110" workbookViewId="0">
      <pane ySplit="11" topLeftCell="A12" activePane="bottomLeft" state="frozen"/>
      <selection activeCell="A64" sqref="A64:J64"/>
      <selection pane="bottomLeft" activeCell="A13" sqref="A13"/>
    </sheetView>
  </sheetViews>
  <sheetFormatPr defaultColWidth="8.7109375" defaultRowHeight="15"/>
  <cols>
    <col min="1" max="1" width="8.140625" style="360" customWidth="1"/>
    <col min="2" max="2" width="21.28515625" style="359" bestFit="1" customWidth="1"/>
    <col min="3" max="3" width="24.7109375" style="359" bestFit="1" customWidth="1"/>
    <col min="4" max="4" width="51" style="356" bestFit="1" customWidth="1"/>
    <col min="5" max="5" width="16.140625" style="357" bestFit="1" customWidth="1"/>
    <col min="6" max="6" width="12.28515625" style="357" customWidth="1"/>
    <col min="7" max="7" width="16" style="357" customWidth="1"/>
    <col min="8" max="8" width="15.28515625" style="356" customWidth="1"/>
    <col min="9" max="9" width="16.28515625" style="356" customWidth="1"/>
    <col min="10" max="10" width="11.140625" style="356" customWidth="1"/>
    <col min="11" max="11" width="14.28515625" style="356" customWidth="1"/>
    <col min="12" max="12" width="15.42578125" style="356" customWidth="1"/>
    <col min="13" max="13" width="20.42578125" style="356" customWidth="1"/>
    <col min="14" max="16384" width="8.7109375" style="356"/>
  </cols>
  <sheetData>
    <row r="1" spans="1:11" s="355" customFormat="1" ht="15.75">
      <c r="A1" s="354" t="s">
        <v>2042</v>
      </c>
      <c r="I1" s="379" t="s">
        <v>2122</v>
      </c>
      <c r="J1" s="380"/>
      <c r="K1" s="381"/>
    </row>
    <row r="2" spans="1:11" s="355" customFormat="1" ht="22.5" customHeight="1">
      <c r="A2" s="361" t="s">
        <v>2121</v>
      </c>
      <c r="B2" s="362"/>
      <c r="C2" s="362"/>
      <c r="I2" s="382" t="s">
        <v>2045</v>
      </c>
      <c r="J2" s="383"/>
      <c r="K2" s="384"/>
    </row>
    <row r="3" spans="1:11" s="355" customFormat="1" ht="26.25">
      <c r="A3" s="312" t="s">
        <v>2123</v>
      </c>
      <c r="B3" s="293"/>
      <c r="C3" s="293"/>
      <c r="D3" s="293"/>
      <c r="E3" s="293"/>
      <c r="F3" s="357"/>
      <c r="G3" s="357"/>
      <c r="H3" s="363"/>
      <c r="I3" s="385"/>
      <c r="J3" s="386"/>
      <c r="K3" s="387"/>
    </row>
    <row r="4" spans="1:11">
      <c r="A4" s="304" t="s">
        <v>2125</v>
      </c>
      <c r="B4" s="305"/>
      <c r="C4" s="305"/>
      <c r="D4" s="305"/>
      <c r="E4" s="358"/>
      <c r="F4" s="358"/>
      <c r="G4" s="358"/>
      <c r="H4" s="358"/>
      <c r="I4" s="358"/>
    </row>
    <row r="5" spans="1:11" ht="14.25">
      <c r="A5" s="304" t="s">
        <v>2046</v>
      </c>
      <c r="D5" s="304" t="s">
        <v>2063</v>
      </c>
      <c r="E5" s="304" t="s">
        <v>2048</v>
      </c>
      <c r="F5" s="281"/>
      <c r="G5" s="304" t="s">
        <v>2049</v>
      </c>
      <c r="H5" s="304"/>
      <c r="I5" s="358"/>
    </row>
    <row r="6" spans="1:11">
      <c r="A6" s="305"/>
      <c r="D6" s="304" t="s">
        <v>2055</v>
      </c>
      <c r="E6" s="304" t="s">
        <v>2062</v>
      </c>
      <c r="F6" s="281"/>
      <c r="G6" s="304" t="s">
        <v>2110</v>
      </c>
      <c r="H6" s="304"/>
      <c r="I6" s="358"/>
    </row>
    <row r="7" spans="1:11">
      <c r="A7" s="305"/>
      <c r="D7" s="304" t="s">
        <v>2050</v>
      </c>
      <c r="E7" s="304" t="s">
        <v>2062</v>
      </c>
      <c r="F7" s="281"/>
      <c r="G7" s="304" t="s">
        <v>2052</v>
      </c>
      <c r="H7" s="304"/>
      <c r="I7" s="358"/>
    </row>
    <row r="8" spans="1:11">
      <c r="A8" s="305"/>
      <c r="D8" s="304" t="s">
        <v>2118</v>
      </c>
      <c r="E8" s="304" t="s">
        <v>2120</v>
      </c>
      <c r="F8" s="281"/>
      <c r="G8" s="304" t="s">
        <v>2052</v>
      </c>
      <c r="H8" s="304"/>
      <c r="I8" s="358"/>
    </row>
    <row r="9" spans="1:11">
      <c r="A9" s="305"/>
      <c r="D9" s="304" t="s">
        <v>2119</v>
      </c>
      <c r="E9" s="304" t="s">
        <v>2120</v>
      </c>
      <c r="F9" s="281"/>
      <c r="G9" s="304" t="s">
        <v>2052</v>
      </c>
      <c r="H9" s="304"/>
      <c r="I9" s="358"/>
    </row>
    <row r="10" spans="1:11">
      <c r="A10" s="304" t="s">
        <v>2124</v>
      </c>
      <c r="C10" s="304"/>
      <c r="D10" s="359"/>
      <c r="E10" s="304"/>
      <c r="H10" s="304"/>
      <c r="I10" s="358"/>
    </row>
    <row r="11" spans="1:11">
      <c r="B11" s="305"/>
      <c r="C11" s="305"/>
      <c r="D11" s="305"/>
      <c r="E11" s="358"/>
      <c r="F11" s="358"/>
      <c r="G11" s="358"/>
      <c r="H11" s="358"/>
      <c r="I11" s="358"/>
    </row>
    <row r="12" spans="1:11" ht="25.5">
      <c r="A12" s="364" t="s">
        <v>2126</v>
      </c>
      <c r="B12" s="364" t="s">
        <v>2127</v>
      </c>
      <c r="C12" s="365" t="s">
        <v>2128</v>
      </c>
      <c r="D12" s="365" t="s">
        <v>2129</v>
      </c>
      <c r="E12" s="364" t="s">
        <v>2130</v>
      </c>
      <c r="F12" s="364" t="s">
        <v>2131</v>
      </c>
      <c r="G12" s="366" t="s">
        <v>2132</v>
      </c>
      <c r="H12" s="364" t="s">
        <v>2133</v>
      </c>
      <c r="I12" s="364" t="s">
        <v>2134</v>
      </c>
      <c r="J12" s="367" t="s">
        <v>2135</v>
      </c>
    </row>
  </sheetData>
  <mergeCells count="2">
    <mergeCell ref="I1:K1"/>
    <mergeCell ref="I2:K3"/>
  </mergeCells>
  <pageMargins left="0.35" right="0.36" top="0.44" bottom="0.56999999999999995" header="0.196850393700787" footer="0.36"/>
  <pageSetup paperSize="9" scale="69" fitToHeight="0" orientation="landscape" r:id="rId1"/>
  <headerFooter scaleWithDoc="0" alignWithMargins="0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  <pageSetUpPr fitToPage="1"/>
  </sheetPr>
  <dimension ref="A1:L12"/>
  <sheetViews>
    <sheetView showGridLines="0" tabSelected="1" zoomScaleNormal="100" workbookViewId="0">
      <pane ySplit="11" topLeftCell="A12" activePane="bottomLeft" state="frozen"/>
      <selection activeCell="I15" sqref="I15"/>
      <selection pane="bottomLeft" activeCell="A13" sqref="A13"/>
    </sheetView>
  </sheetViews>
  <sheetFormatPr defaultColWidth="12.7109375" defaultRowHeight="15"/>
  <cols>
    <col min="1" max="1" width="8.140625" style="283" customWidth="1"/>
    <col min="2" max="2" width="27.7109375" style="279" bestFit="1" customWidth="1"/>
    <col min="3" max="3" width="24.7109375" style="280" bestFit="1" customWidth="1"/>
    <col min="4" max="4" width="60.28515625" style="280" customWidth="1"/>
    <col min="5" max="5" width="16.140625" style="278" customWidth="1"/>
    <col min="6" max="6" width="11.7109375" style="279" customWidth="1"/>
    <col min="7" max="7" width="19.42578125" style="281" customWidth="1"/>
    <col min="8" max="8" width="11.7109375" style="278" customWidth="1"/>
    <col min="9" max="9" width="18.42578125" style="278" customWidth="1"/>
    <col min="10" max="10" width="11.7109375" style="278" customWidth="1"/>
    <col min="11" max="11" width="15.28515625" style="278" customWidth="1"/>
    <col min="12" max="12" width="36.140625" style="278" customWidth="1"/>
    <col min="13" max="16384" width="12.7109375" style="278"/>
  </cols>
  <sheetData>
    <row r="1" spans="1:12" customFormat="1" ht="18">
      <c r="A1" s="292" t="s">
        <v>2042</v>
      </c>
      <c r="B1" s="279"/>
      <c r="E1" s="278"/>
      <c r="I1" s="388" t="s">
        <v>2043</v>
      </c>
      <c r="J1" s="389"/>
      <c r="K1" s="390"/>
      <c r="L1" s="306"/>
    </row>
    <row r="2" spans="1:12" customFormat="1" ht="23.25" customHeight="1">
      <c r="A2" s="352" t="s">
        <v>2121</v>
      </c>
      <c r="B2" s="353"/>
      <c r="E2" s="278"/>
      <c r="I2" s="391" t="s">
        <v>2045</v>
      </c>
      <c r="J2" s="392"/>
      <c r="K2" s="393"/>
      <c r="L2" s="306"/>
    </row>
    <row r="3" spans="1:12" customFormat="1" ht="30" customHeight="1">
      <c r="A3" s="312" t="s">
        <v>2044</v>
      </c>
      <c r="B3" s="279"/>
      <c r="C3" s="293"/>
      <c r="D3" s="293"/>
      <c r="E3" s="278"/>
      <c r="F3" s="293"/>
      <c r="G3" s="293"/>
      <c r="H3" s="293"/>
      <c r="I3" s="394"/>
      <c r="J3" s="395"/>
      <c r="K3" s="396"/>
      <c r="L3" s="306"/>
    </row>
    <row r="4" spans="1:12">
      <c r="A4" s="304" t="s">
        <v>2125</v>
      </c>
      <c r="B4" s="278"/>
      <c r="C4" s="305"/>
      <c r="D4" s="305"/>
      <c r="E4" s="306"/>
      <c r="F4" s="305"/>
      <c r="G4" s="305"/>
      <c r="H4" s="306"/>
      <c r="I4" s="306"/>
      <c r="J4" s="306"/>
      <c r="K4" s="306"/>
      <c r="L4" s="306"/>
    </row>
    <row r="5" spans="1:12" ht="14.25">
      <c r="A5" s="304" t="s">
        <v>2046</v>
      </c>
      <c r="B5" s="278"/>
      <c r="D5" s="304" t="s">
        <v>2063</v>
      </c>
      <c r="E5" s="304" t="s">
        <v>2048</v>
      </c>
      <c r="F5" s="281"/>
      <c r="G5" s="304" t="s">
        <v>2049</v>
      </c>
      <c r="J5" s="306"/>
      <c r="K5" s="306"/>
      <c r="L5" s="306"/>
    </row>
    <row r="6" spans="1:12">
      <c r="A6" s="305"/>
      <c r="B6" s="278"/>
      <c r="D6" s="304" t="s">
        <v>2055</v>
      </c>
      <c r="E6" s="304" t="s">
        <v>2062</v>
      </c>
      <c r="F6" s="281"/>
      <c r="G6" s="304" t="s">
        <v>2110</v>
      </c>
      <c r="J6" s="306"/>
      <c r="K6" s="306"/>
      <c r="L6" s="306"/>
    </row>
    <row r="7" spans="1:12">
      <c r="A7" s="305"/>
      <c r="B7" s="278"/>
      <c r="D7" s="304" t="s">
        <v>2050</v>
      </c>
      <c r="E7" s="304" t="s">
        <v>2062</v>
      </c>
      <c r="F7" s="281"/>
      <c r="G7" s="304" t="s">
        <v>2052</v>
      </c>
      <c r="J7" s="306"/>
      <c r="K7" s="306"/>
      <c r="L7" s="306"/>
    </row>
    <row r="8" spans="1:12">
      <c r="A8" s="305"/>
      <c r="B8" s="278"/>
      <c r="D8" s="304" t="s">
        <v>2118</v>
      </c>
      <c r="E8" s="304" t="s">
        <v>2120</v>
      </c>
      <c r="F8" s="281"/>
      <c r="G8" s="304" t="s">
        <v>2052</v>
      </c>
      <c r="J8" s="306"/>
      <c r="K8" s="306"/>
      <c r="L8" s="306"/>
    </row>
    <row r="9" spans="1:12">
      <c r="A9" s="305"/>
      <c r="B9" s="278"/>
      <c r="D9" s="304" t="s">
        <v>2119</v>
      </c>
      <c r="E9" s="304" t="s">
        <v>2120</v>
      </c>
      <c r="F9" s="281"/>
      <c r="G9" s="304" t="s">
        <v>2052</v>
      </c>
      <c r="J9" s="306"/>
      <c r="K9" s="306"/>
      <c r="L9" s="306"/>
    </row>
    <row r="10" spans="1:12">
      <c r="A10" s="304" t="s">
        <v>2056</v>
      </c>
      <c r="B10" s="278"/>
      <c r="C10" s="305"/>
      <c r="D10" s="305"/>
      <c r="E10" s="306"/>
      <c r="F10" s="305"/>
      <c r="G10" s="305"/>
      <c r="H10" s="306"/>
      <c r="I10" s="306"/>
      <c r="J10" s="306"/>
      <c r="K10" s="306"/>
      <c r="L10" s="306"/>
    </row>
    <row r="11" spans="1:12" ht="14.25">
      <c r="A11" s="278"/>
      <c r="B11" s="278"/>
      <c r="C11" s="278"/>
      <c r="D11" s="278"/>
      <c r="F11" s="278"/>
      <c r="G11" s="278"/>
    </row>
    <row r="12" spans="1:12" ht="38.25">
      <c r="A12" s="364" t="s">
        <v>2126</v>
      </c>
      <c r="B12" s="364" t="s">
        <v>2127</v>
      </c>
      <c r="C12" s="365" t="s">
        <v>2128</v>
      </c>
      <c r="D12" s="365" t="s">
        <v>2129</v>
      </c>
      <c r="E12" s="364" t="s">
        <v>2130</v>
      </c>
      <c r="F12" s="364" t="s">
        <v>2131</v>
      </c>
      <c r="G12" s="366" t="s">
        <v>2132</v>
      </c>
      <c r="H12" s="364" t="s">
        <v>2133</v>
      </c>
      <c r="I12" s="364" t="s">
        <v>2134</v>
      </c>
      <c r="J12" s="367" t="s">
        <v>2135</v>
      </c>
    </row>
  </sheetData>
  <mergeCells count="2">
    <mergeCell ref="I1:K1"/>
    <mergeCell ref="I2:K3"/>
  </mergeCells>
  <pageMargins left="0.35" right="0.23" top="0.53" bottom="0.56999999999999995" header="0.31" footer="0.3"/>
  <pageSetup paperSize="9" scale="58" fitToHeight="0" orientation="landscape" r:id="rId1"/>
  <headerFooter scaleWithDoc="0" alignWithMargins="0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showGridLines="0" zoomScaleNormal="100" workbookViewId="0">
      <pane ySplit="14" topLeftCell="A15" activePane="bottomLeft" state="frozen"/>
      <selection activeCell="I15" sqref="I15"/>
      <selection pane="bottomLeft" activeCell="I15" sqref="I15"/>
    </sheetView>
  </sheetViews>
  <sheetFormatPr defaultColWidth="12.7109375" defaultRowHeight="15"/>
  <cols>
    <col min="1" max="1" width="8.140625" style="283" customWidth="1"/>
    <col min="2" max="2" width="14.42578125" style="280" customWidth="1"/>
    <col min="3" max="3" width="40.140625" style="280" customWidth="1"/>
    <col min="4" max="4" width="19" style="278" customWidth="1"/>
    <col min="5" max="5" width="11.7109375" style="279" customWidth="1"/>
    <col min="6" max="6" width="19.42578125" style="281" customWidth="1"/>
    <col min="7" max="7" width="11.7109375" style="278" customWidth="1"/>
    <col min="8" max="8" width="19.42578125" style="278" customWidth="1"/>
    <col min="9" max="9" width="11.7109375" style="278" customWidth="1"/>
    <col min="10" max="10" width="19.42578125" style="278" customWidth="1"/>
    <col min="11" max="11" width="31.42578125" style="278" customWidth="1"/>
    <col min="12" max="16384" width="12.7109375" style="278"/>
  </cols>
  <sheetData>
    <row r="1" spans="1:11" customFormat="1" ht="15.75">
      <c r="A1" s="334" t="s">
        <v>2042</v>
      </c>
      <c r="D1" s="278"/>
      <c r="H1" s="388" t="s">
        <v>2043</v>
      </c>
      <c r="I1" s="389"/>
      <c r="J1" s="390"/>
      <c r="K1" s="306"/>
    </row>
    <row r="2" spans="1:11" customFormat="1" ht="28.5" customHeight="1">
      <c r="A2" s="334" t="s">
        <v>2116</v>
      </c>
      <c r="D2" s="278"/>
      <c r="H2" s="394" t="s">
        <v>2045</v>
      </c>
      <c r="I2" s="395"/>
      <c r="J2" s="396"/>
      <c r="K2" s="306"/>
    </row>
    <row r="3" spans="1:11" customFormat="1" ht="26.25">
      <c r="A3" s="312" t="s">
        <v>2044</v>
      </c>
      <c r="B3" s="278"/>
      <c r="C3" s="293"/>
      <c r="D3" s="293"/>
      <c r="E3" s="293"/>
      <c r="F3" s="293"/>
      <c r="G3" s="293"/>
      <c r="H3" s="293"/>
      <c r="I3" s="306"/>
    </row>
    <row r="4" spans="1:11">
      <c r="A4" s="304" t="s">
        <v>2060</v>
      </c>
      <c r="B4" s="305"/>
      <c r="C4" s="305"/>
      <c r="D4" s="306"/>
      <c r="E4" s="305"/>
      <c r="F4" s="305"/>
      <c r="G4" s="306"/>
      <c r="H4" s="306"/>
      <c r="I4" s="306"/>
      <c r="J4" s="306"/>
      <c r="K4" s="306"/>
    </row>
    <row r="5" spans="1:11" ht="14.25">
      <c r="A5" s="304" t="s">
        <v>2046</v>
      </c>
      <c r="C5" s="304" t="s">
        <v>2047</v>
      </c>
      <c r="D5" s="304" t="s">
        <v>2048</v>
      </c>
      <c r="E5" s="281"/>
      <c r="F5" s="304" t="s">
        <v>2049</v>
      </c>
      <c r="I5" s="306"/>
      <c r="J5" s="306"/>
      <c r="K5" s="306"/>
    </row>
    <row r="6" spans="1:11">
      <c r="A6" s="305"/>
      <c r="C6" s="304" t="s">
        <v>2063</v>
      </c>
      <c r="D6" s="304" t="s">
        <v>2051</v>
      </c>
      <c r="E6" s="281"/>
      <c r="F6" s="304" t="s">
        <v>2110</v>
      </c>
      <c r="I6" s="306"/>
      <c r="J6" s="306"/>
      <c r="K6" s="306"/>
    </row>
    <row r="7" spans="1:11">
      <c r="A7" s="305"/>
      <c r="C7" s="304" t="s">
        <v>2050</v>
      </c>
      <c r="D7" s="304" t="s">
        <v>2051</v>
      </c>
      <c r="E7" s="281"/>
      <c r="F7" s="304" t="s">
        <v>2052</v>
      </c>
      <c r="I7" s="306"/>
      <c r="J7" s="306"/>
      <c r="K7" s="306"/>
    </row>
    <row r="8" spans="1:11">
      <c r="A8" s="305"/>
      <c r="C8" s="304" t="s">
        <v>2053</v>
      </c>
      <c r="D8" s="304" t="s">
        <v>2054</v>
      </c>
      <c r="E8" s="281"/>
      <c r="F8" s="304" t="s">
        <v>2052</v>
      </c>
      <c r="I8" s="306"/>
      <c r="J8" s="306"/>
      <c r="K8" s="306"/>
    </row>
    <row r="9" spans="1:11">
      <c r="A9" s="305"/>
      <c r="C9" s="304" t="s">
        <v>2061</v>
      </c>
      <c r="D9" s="304" t="s">
        <v>2062</v>
      </c>
      <c r="E9" s="281"/>
      <c r="F9" s="304" t="s">
        <v>2052</v>
      </c>
      <c r="I9" s="306"/>
      <c r="J9" s="306"/>
      <c r="K9" s="306"/>
    </row>
    <row r="10" spans="1:11">
      <c r="A10" s="305"/>
      <c r="C10" s="304" t="s">
        <v>2055</v>
      </c>
      <c r="D10" s="304" t="s">
        <v>2051</v>
      </c>
      <c r="E10" s="281"/>
      <c r="F10" s="304" t="s">
        <v>2052</v>
      </c>
      <c r="I10" s="306"/>
      <c r="J10" s="306"/>
      <c r="K10" s="306"/>
    </row>
    <row r="11" spans="1:11">
      <c r="A11" s="304" t="s">
        <v>2056</v>
      </c>
      <c r="B11" s="305"/>
      <c r="C11" s="305"/>
      <c r="D11" s="306"/>
      <c r="E11" s="305"/>
      <c r="F11" s="305"/>
      <c r="G11" s="306"/>
      <c r="H11" s="306"/>
      <c r="I11" s="306"/>
      <c r="J11" s="306"/>
      <c r="K11" s="306"/>
    </row>
    <row r="12" spans="1:11" ht="14.25">
      <c r="A12" s="278"/>
      <c r="B12" s="278"/>
      <c r="C12" s="278"/>
      <c r="E12" s="278"/>
      <c r="F12" s="278"/>
    </row>
    <row r="13" spans="1:11" ht="18.75" customHeight="1">
      <c r="A13" s="399" t="s">
        <v>1905</v>
      </c>
      <c r="B13" s="399" t="s">
        <v>2035</v>
      </c>
      <c r="C13" s="399" t="s">
        <v>1946</v>
      </c>
      <c r="D13" s="400" t="s">
        <v>2064</v>
      </c>
      <c r="E13" s="399" t="s">
        <v>2036</v>
      </c>
      <c r="F13" s="399"/>
      <c r="G13" s="399" t="s">
        <v>2037</v>
      </c>
      <c r="H13" s="399"/>
      <c r="I13" s="399" t="s">
        <v>2038</v>
      </c>
      <c r="J13" s="399"/>
      <c r="K13" s="397" t="s">
        <v>2039</v>
      </c>
    </row>
    <row r="14" spans="1:11" ht="18.75" customHeight="1">
      <c r="A14" s="399"/>
      <c r="B14" s="399"/>
      <c r="C14" s="399"/>
      <c r="D14" s="400"/>
      <c r="E14" s="351" t="s">
        <v>2040</v>
      </c>
      <c r="F14" s="351" t="s">
        <v>2041</v>
      </c>
      <c r="G14" s="351" t="s">
        <v>2040</v>
      </c>
      <c r="H14" s="351" t="s">
        <v>2041</v>
      </c>
      <c r="I14" s="351" t="s">
        <v>2040</v>
      </c>
      <c r="J14" s="351" t="s">
        <v>2041</v>
      </c>
      <c r="K14" s="397"/>
    </row>
    <row r="15" spans="1:11" ht="14.25">
      <c r="A15" s="295">
        <f>IF(B15="","",COUNTA($B$15:B15))</f>
        <v>1</v>
      </c>
      <c r="B15" s="284" t="s">
        <v>543</v>
      </c>
      <c r="C15" s="285" t="s">
        <v>1180</v>
      </c>
      <c r="D15" s="296">
        <v>39600</v>
      </c>
      <c r="E15" s="295">
        <v>1</v>
      </c>
      <c r="F15" s="286">
        <v>97537287</v>
      </c>
      <c r="G15" s="295">
        <v>1</v>
      </c>
      <c r="H15" s="286">
        <v>97537287</v>
      </c>
      <c r="I15" s="308">
        <f t="shared" ref="I15:J15" si="0">G15-E15</f>
        <v>0</v>
      </c>
      <c r="J15" s="309">
        <f t="shared" si="0"/>
        <v>0</v>
      </c>
      <c r="K15" s="307" t="s">
        <v>2117</v>
      </c>
    </row>
    <row r="16" spans="1:11">
      <c r="A16" s="326"/>
      <c r="B16" s="327"/>
      <c r="C16" s="328"/>
      <c r="D16" s="325" t="s">
        <v>2034</v>
      </c>
      <c r="E16" s="322">
        <f t="shared" ref="E16:J16" si="1">SUM(E15:E15)</f>
        <v>1</v>
      </c>
      <c r="F16" s="282">
        <f t="shared" si="1"/>
        <v>97537287</v>
      </c>
      <c r="G16" s="322">
        <f t="shared" si="1"/>
        <v>1</v>
      </c>
      <c r="H16" s="282">
        <f t="shared" si="1"/>
        <v>97537287</v>
      </c>
      <c r="I16" s="323">
        <f t="shared" si="1"/>
        <v>0</v>
      </c>
      <c r="J16" s="324">
        <f t="shared" si="1"/>
        <v>0</v>
      </c>
      <c r="K16" s="313"/>
    </row>
    <row r="17" spans="1:11" customFormat="1" ht="12.75"/>
    <row r="18" spans="1:11" customFormat="1" ht="12.75"/>
    <row r="19" spans="1:11" customFormat="1" ht="15" customHeight="1">
      <c r="A19" s="398" t="s">
        <v>2057</v>
      </c>
      <c r="B19" s="398"/>
      <c r="C19" s="398"/>
      <c r="D19" s="398"/>
      <c r="E19" s="398"/>
      <c r="F19" s="398"/>
      <c r="G19" s="398"/>
      <c r="H19" s="398"/>
      <c r="I19" s="398"/>
      <c r="J19" s="350" t="s">
        <v>2058</v>
      </c>
      <c r="K19" s="350"/>
    </row>
    <row r="20" spans="1:11" customFormat="1" ht="14.25">
      <c r="C20" s="280"/>
      <c r="E20" s="294"/>
      <c r="F20" s="281"/>
      <c r="H20" s="278"/>
      <c r="I20" s="278"/>
    </row>
    <row r="21" spans="1:11" customFormat="1" ht="14.25">
      <c r="C21" s="280"/>
      <c r="E21" s="294"/>
      <c r="F21" s="281"/>
      <c r="H21" s="278"/>
      <c r="I21" s="278"/>
    </row>
    <row r="22" spans="1:11" customFormat="1" ht="14.25">
      <c r="C22" s="280"/>
      <c r="E22" s="294"/>
      <c r="F22" s="281"/>
      <c r="H22" s="278"/>
      <c r="I22" s="278"/>
    </row>
    <row r="23" spans="1:11" customFormat="1" ht="14.25">
      <c r="C23" s="280"/>
      <c r="E23" s="294"/>
      <c r="F23" s="281"/>
      <c r="H23" s="278"/>
      <c r="I23" s="278"/>
    </row>
    <row r="24" spans="1:11" customFormat="1" ht="14.25">
      <c r="C24" s="280"/>
      <c r="E24" s="294"/>
      <c r="F24" s="281"/>
      <c r="H24" s="278"/>
      <c r="I24" s="278"/>
    </row>
    <row r="25" spans="1:11" customFormat="1" ht="15" customHeight="1">
      <c r="A25" s="398" t="s">
        <v>2067</v>
      </c>
      <c r="B25" s="398"/>
      <c r="C25" s="398"/>
      <c r="D25" s="398"/>
      <c r="E25" s="398"/>
      <c r="F25" s="398"/>
      <c r="G25" s="398"/>
      <c r="H25" s="398"/>
      <c r="I25" s="398"/>
      <c r="J25" s="350" t="s">
        <v>2059</v>
      </c>
    </row>
  </sheetData>
  <autoFilter ref="A14:N16"/>
  <mergeCells count="12">
    <mergeCell ref="K13:K14"/>
    <mergeCell ref="A19:I19"/>
    <mergeCell ref="A25:I25"/>
    <mergeCell ref="H1:J1"/>
    <mergeCell ref="H2:J2"/>
    <mergeCell ref="A13:A14"/>
    <mergeCell ref="B13:B14"/>
    <mergeCell ref="C13:C14"/>
    <mergeCell ref="D13:D14"/>
    <mergeCell ref="E13:F13"/>
    <mergeCell ref="G13:H13"/>
    <mergeCell ref="I13:J13"/>
  </mergeCells>
  <conditionalFormatting sqref="A15">
    <cfRule type="duplicateValues" dxfId="188" priority="1"/>
  </conditionalFormatting>
  <conditionalFormatting sqref="B15">
    <cfRule type="duplicateValues" dxfId="187" priority="2"/>
  </conditionalFormatting>
  <pageMargins left="0.27" right="0.23" top="0.46" bottom="0.53" header="0.31" footer="0.3"/>
  <pageSetup paperSize="9" scale="70" fitToHeight="0" orientation="landscape" r:id="rId1"/>
  <headerFooter scaleWithDoc="0" alignWithMargins="0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pageSetUpPr fitToPage="1"/>
  </sheetPr>
  <dimension ref="A1:K77"/>
  <sheetViews>
    <sheetView showGridLines="0" zoomScaleNormal="100" workbookViewId="0">
      <pane ySplit="14" topLeftCell="A42" activePane="bottomLeft" state="frozen"/>
      <selection activeCell="I15" sqref="I15"/>
      <selection pane="bottomLeft" activeCell="I15" sqref="I15"/>
    </sheetView>
  </sheetViews>
  <sheetFormatPr defaultColWidth="12.7109375" defaultRowHeight="15"/>
  <cols>
    <col min="1" max="1" width="8.140625" style="283" customWidth="1"/>
    <col min="2" max="2" width="12.140625" style="280" customWidth="1"/>
    <col min="3" max="3" width="57.140625" style="280" customWidth="1"/>
    <col min="4" max="4" width="16.140625" style="278" customWidth="1"/>
    <col min="5" max="5" width="11.7109375" style="279" customWidth="1"/>
    <col min="6" max="6" width="19.42578125" style="281" customWidth="1"/>
    <col min="7" max="7" width="11.7109375" style="278" customWidth="1"/>
    <col min="8" max="8" width="19.42578125" style="278" customWidth="1"/>
    <col min="9" max="9" width="11.7109375" style="278" customWidth="1"/>
    <col min="10" max="10" width="19.42578125" style="278" customWidth="1"/>
    <col min="11" max="11" width="31.42578125" style="278" customWidth="1"/>
    <col min="12" max="16384" width="12.7109375" style="278"/>
  </cols>
  <sheetData>
    <row r="1" spans="1:11" customFormat="1" ht="15.75">
      <c r="A1" s="334" t="s">
        <v>2042</v>
      </c>
      <c r="C1" s="278"/>
      <c r="H1" s="388" t="s">
        <v>2043</v>
      </c>
      <c r="I1" s="389"/>
      <c r="J1" s="390"/>
    </row>
    <row r="2" spans="1:11" customFormat="1" ht="28.5" customHeight="1">
      <c r="A2" s="334" t="s">
        <v>2076</v>
      </c>
      <c r="C2" s="278"/>
      <c r="H2" s="394" t="s">
        <v>2045</v>
      </c>
      <c r="I2" s="395"/>
      <c r="J2" s="396"/>
    </row>
    <row r="3" spans="1:11" customFormat="1" ht="26.25">
      <c r="A3" s="312" t="s">
        <v>2044</v>
      </c>
      <c r="B3" s="293"/>
      <c r="C3" s="293"/>
      <c r="D3" s="278"/>
      <c r="E3" s="293"/>
      <c r="F3" s="293"/>
      <c r="G3" s="293"/>
      <c r="H3" s="293"/>
      <c r="I3" s="293"/>
      <c r="J3" s="293"/>
      <c r="K3" s="306"/>
    </row>
    <row r="4" spans="1:11">
      <c r="A4" s="304" t="s">
        <v>2060</v>
      </c>
      <c r="B4" s="305"/>
      <c r="C4" s="305"/>
      <c r="D4" s="306"/>
      <c r="E4" s="305"/>
      <c r="F4" s="305"/>
      <c r="G4" s="306"/>
      <c r="H4" s="306"/>
      <c r="I4" s="306"/>
      <c r="J4" s="306"/>
      <c r="K4" s="306"/>
    </row>
    <row r="5" spans="1:11" ht="14.25">
      <c r="A5" s="304" t="s">
        <v>2046</v>
      </c>
      <c r="C5" s="304" t="s">
        <v>2047</v>
      </c>
      <c r="D5" s="304" t="s">
        <v>2048</v>
      </c>
      <c r="E5" s="281"/>
      <c r="F5" s="304" t="s">
        <v>2049</v>
      </c>
      <c r="I5" s="306"/>
      <c r="J5" s="306"/>
      <c r="K5" s="306"/>
    </row>
    <row r="6" spans="1:11">
      <c r="A6" s="305"/>
      <c r="C6" s="304" t="s">
        <v>2063</v>
      </c>
      <c r="D6" s="304" t="s">
        <v>2051</v>
      </c>
      <c r="E6" s="281"/>
      <c r="F6" s="304" t="s">
        <v>2110</v>
      </c>
      <c r="I6" s="306"/>
      <c r="J6" s="306"/>
      <c r="K6" s="306"/>
    </row>
    <row r="7" spans="1:11">
      <c r="A7" s="305"/>
      <c r="C7" s="304" t="s">
        <v>2050</v>
      </c>
      <c r="D7" s="304" t="s">
        <v>2051</v>
      </c>
      <c r="E7" s="281"/>
      <c r="F7" s="304" t="s">
        <v>2052</v>
      </c>
      <c r="I7" s="306"/>
      <c r="J7" s="306"/>
      <c r="K7" s="306"/>
    </row>
    <row r="8" spans="1:11">
      <c r="A8" s="305"/>
      <c r="C8" s="304" t="s">
        <v>2053</v>
      </c>
      <c r="D8" s="304" t="s">
        <v>2054</v>
      </c>
      <c r="E8" s="281"/>
      <c r="F8" s="304" t="s">
        <v>2052</v>
      </c>
      <c r="I8" s="306"/>
      <c r="J8" s="306"/>
      <c r="K8" s="306"/>
    </row>
    <row r="9" spans="1:11">
      <c r="A9" s="305"/>
      <c r="C9" s="304" t="s">
        <v>2061</v>
      </c>
      <c r="D9" s="304" t="s">
        <v>2062</v>
      </c>
      <c r="E9" s="281"/>
      <c r="F9" s="304" t="s">
        <v>2052</v>
      </c>
      <c r="I9" s="306"/>
      <c r="J9" s="306"/>
      <c r="K9" s="306"/>
    </row>
    <row r="10" spans="1:11">
      <c r="A10" s="305"/>
      <c r="C10" s="304" t="s">
        <v>2055</v>
      </c>
      <c r="D10" s="304" t="s">
        <v>2051</v>
      </c>
      <c r="E10" s="281"/>
      <c r="F10" s="304" t="s">
        <v>2052</v>
      </c>
      <c r="I10" s="306"/>
      <c r="J10" s="306"/>
      <c r="K10" s="306"/>
    </row>
    <row r="11" spans="1:11">
      <c r="A11" s="304" t="s">
        <v>2056</v>
      </c>
      <c r="B11" s="305"/>
      <c r="C11" s="305"/>
      <c r="D11" s="306"/>
      <c r="E11" s="305"/>
      <c r="F11" s="305"/>
      <c r="G11" s="306"/>
      <c r="H11" s="306"/>
      <c r="I11" s="306"/>
      <c r="J11" s="306"/>
      <c r="K11" s="306"/>
    </row>
    <row r="12" spans="1:11" ht="14.25">
      <c r="A12" s="278"/>
      <c r="B12" s="278"/>
      <c r="C12" s="278"/>
      <c r="E12" s="278"/>
      <c r="F12" s="278"/>
    </row>
    <row r="13" spans="1:11" ht="18.75" customHeight="1">
      <c r="A13" s="399" t="s">
        <v>1905</v>
      </c>
      <c r="B13" s="399" t="s">
        <v>2035</v>
      </c>
      <c r="C13" s="399" t="s">
        <v>1946</v>
      </c>
      <c r="D13" s="400" t="s">
        <v>2064</v>
      </c>
      <c r="E13" s="399" t="s">
        <v>2036</v>
      </c>
      <c r="F13" s="399"/>
      <c r="G13" s="399" t="s">
        <v>2037</v>
      </c>
      <c r="H13" s="399"/>
      <c r="I13" s="399" t="s">
        <v>2038</v>
      </c>
      <c r="J13" s="399"/>
      <c r="K13" s="397" t="s">
        <v>2039</v>
      </c>
    </row>
    <row r="14" spans="1:11" ht="18.75" customHeight="1">
      <c r="A14" s="399"/>
      <c r="B14" s="399"/>
      <c r="C14" s="399"/>
      <c r="D14" s="400"/>
      <c r="E14" s="331" t="s">
        <v>2040</v>
      </c>
      <c r="F14" s="331" t="s">
        <v>2041</v>
      </c>
      <c r="G14" s="331" t="s">
        <v>2040</v>
      </c>
      <c r="H14" s="331" t="s">
        <v>2041</v>
      </c>
      <c r="I14" s="331" t="s">
        <v>2040</v>
      </c>
      <c r="J14" s="331" t="s">
        <v>2041</v>
      </c>
      <c r="K14" s="397"/>
    </row>
    <row r="15" spans="1:11" ht="14.25">
      <c r="A15" s="297">
        <f>IF(B15="","",COUNTA($B$15:B15))</f>
        <v>1</v>
      </c>
      <c r="B15" s="290" t="s">
        <v>1968</v>
      </c>
      <c r="C15" s="288" t="s">
        <v>1973</v>
      </c>
      <c r="D15" s="298">
        <v>43526</v>
      </c>
      <c r="E15" s="297">
        <v>1</v>
      </c>
      <c r="F15" s="289">
        <v>42000000</v>
      </c>
      <c r="G15" s="297">
        <v>1</v>
      </c>
      <c r="H15" s="289">
        <v>42000000</v>
      </c>
      <c r="I15" s="310">
        <f t="shared" ref="I15:I46" si="0">G15-E15</f>
        <v>0</v>
      </c>
      <c r="J15" s="311">
        <f t="shared" ref="J15:J46" si="1">H15-F15</f>
        <v>0</v>
      </c>
      <c r="K15" s="299"/>
    </row>
    <row r="16" spans="1:11" ht="14.25">
      <c r="A16" s="297">
        <f>IF(B16="","",COUNTA($B$15:B16))</f>
        <v>2</v>
      </c>
      <c r="B16" s="290" t="s">
        <v>1970</v>
      </c>
      <c r="C16" s="288" t="s">
        <v>1973</v>
      </c>
      <c r="D16" s="298">
        <v>43592</v>
      </c>
      <c r="E16" s="297">
        <v>1</v>
      </c>
      <c r="F16" s="289">
        <v>42000000</v>
      </c>
      <c r="G16" s="297">
        <v>1</v>
      </c>
      <c r="H16" s="289">
        <v>42000000</v>
      </c>
      <c r="I16" s="310">
        <f t="shared" si="0"/>
        <v>0</v>
      </c>
      <c r="J16" s="311">
        <f t="shared" si="1"/>
        <v>0</v>
      </c>
      <c r="K16" s="299"/>
    </row>
    <row r="17" spans="1:11" ht="14.25">
      <c r="A17" s="297">
        <f>IF(B17="","",COUNTA($B$15:B17))</f>
        <v>3</v>
      </c>
      <c r="B17" s="290" t="s">
        <v>1971</v>
      </c>
      <c r="C17" s="288" t="s">
        <v>1973</v>
      </c>
      <c r="D17" s="298">
        <v>43592</v>
      </c>
      <c r="E17" s="297">
        <v>1</v>
      </c>
      <c r="F17" s="289">
        <v>42000000</v>
      </c>
      <c r="G17" s="297">
        <v>1</v>
      </c>
      <c r="H17" s="289">
        <v>42000000</v>
      </c>
      <c r="I17" s="310">
        <f t="shared" si="0"/>
        <v>0</v>
      </c>
      <c r="J17" s="311">
        <f t="shared" si="1"/>
        <v>0</v>
      </c>
      <c r="K17" s="299"/>
    </row>
    <row r="18" spans="1:11" ht="14.25">
      <c r="A18" s="297">
        <f>IF(B18="","",COUNTA($B$15:B18))</f>
        <v>4</v>
      </c>
      <c r="B18" s="290" t="s">
        <v>1969</v>
      </c>
      <c r="C18" s="288" t="s">
        <v>1977</v>
      </c>
      <c r="D18" s="298">
        <v>43572</v>
      </c>
      <c r="E18" s="297">
        <v>1</v>
      </c>
      <c r="F18" s="289">
        <v>50000000</v>
      </c>
      <c r="G18" s="297">
        <v>1</v>
      </c>
      <c r="H18" s="289">
        <v>50000000</v>
      </c>
      <c r="I18" s="310">
        <f t="shared" si="0"/>
        <v>0</v>
      </c>
      <c r="J18" s="311">
        <f t="shared" si="1"/>
        <v>0</v>
      </c>
      <c r="K18" s="299"/>
    </row>
    <row r="19" spans="1:11" ht="14.25">
      <c r="A19" s="297">
        <f>IF(B19="","",COUNTA($B$15:B19))</f>
        <v>5</v>
      </c>
      <c r="B19" s="287" t="s">
        <v>488</v>
      </c>
      <c r="C19" s="288" t="s">
        <v>1143</v>
      </c>
      <c r="D19" s="298">
        <v>41244</v>
      </c>
      <c r="E19" s="297">
        <v>1</v>
      </c>
      <c r="F19" s="289">
        <v>67560000</v>
      </c>
      <c r="G19" s="297">
        <v>1</v>
      </c>
      <c r="H19" s="289">
        <v>67560000</v>
      </c>
      <c r="I19" s="310">
        <f t="shared" si="0"/>
        <v>0</v>
      </c>
      <c r="J19" s="311">
        <f t="shared" si="1"/>
        <v>0</v>
      </c>
      <c r="K19" s="299" t="s">
        <v>2081</v>
      </c>
    </row>
    <row r="20" spans="1:11" ht="14.25">
      <c r="A20" s="297">
        <f>IF(B20="","",COUNTA($B$15:B20))</f>
        <v>6</v>
      </c>
      <c r="B20" s="287" t="s">
        <v>639</v>
      </c>
      <c r="C20" s="288" t="s">
        <v>1143</v>
      </c>
      <c r="D20" s="298">
        <v>40452</v>
      </c>
      <c r="E20" s="297">
        <v>1</v>
      </c>
      <c r="F20" s="289">
        <v>116050000</v>
      </c>
      <c r="G20" s="297">
        <v>1</v>
      </c>
      <c r="H20" s="289">
        <v>116050000</v>
      </c>
      <c r="I20" s="310">
        <f t="shared" si="0"/>
        <v>0</v>
      </c>
      <c r="J20" s="311">
        <f t="shared" si="1"/>
        <v>0</v>
      </c>
      <c r="K20" s="299" t="s">
        <v>2081</v>
      </c>
    </row>
    <row r="21" spans="1:11" ht="14.25">
      <c r="A21" s="297">
        <f>IF(B21="","",COUNTA($B$15:B21))</f>
        <v>7</v>
      </c>
      <c r="B21" s="287" t="s">
        <v>357</v>
      </c>
      <c r="C21" s="288" t="s">
        <v>1149</v>
      </c>
      <c r="D21" s="298">
        <v>41306</v>
      </c>
      <c r="E21" s="297">
        <v>1</v>
      </c>
      <c r="F21" s="289">
        <v>570524390</v>
      </c>
      <c r="G21" s="297">
        <v>1</v>
      </c>
      <c r="H21" s="289">
        <v>570524390</v>
      </c>
      <c r="I21" s="310">
        <f t="shared" si="0"/>
        <v>0</v>
      </c>
      <c r="J21" s="311">
        <f t="shared" si="1"/>
        <v>0</v>
      </c>
      <c r="K21" s="299" t="s">
        <v>2081</v>
      </c>
    </row>
    <row r="22" spans="1:11" ht="14.25">
      <c r="A22" s="297">
        <f>IF(B22="","",COUNTA($B$15:B22))</f>
        <v>8</v>
      </c>
      <c r="B22" s="290" t="s">
        <v>1953</v>
      </c>
      <c r="C22" s="288" t="s">
        <v>1957</v>
      </c>
      <c r="D22" s="298">
        <v>43546</v>
      </c>
      <c r="E22" s="297">
        <v>1</v>
      </c>
      <c r="F22" s="289">
        <v>1515170000</v>
      </c>
      <c r="G22" s="297">
        <v>1</v>
      </c>
      <c r="H22" s="289">
        <v>1515170000</v>
      </c>
      <c r="I22" s="310">
        <f t="shared" si="0"/>
        <v>0</v>
      </c>
      <c r="J22" s="311">
        <f t="shared" si="1"/>
        <v>0</v>
      </c>
      <c r="K22" s="299" t="s">
        <v>2081</v>
      </c>
    </row>
    <row r="23" spans="1:11" ht="14.25">
      <c r="A23" s="297">
        <f>IF(B23="","",COUNTA($B$15:B23))</f>
        <v>9</v>
      </c>
      <c r="B23" s="287" t="s">
        <v>487</v>
      </c>
      <c r="C23" s="288" t="s">
        <v>1147</v>
      </c>
      <c r="D23" s="298">
        <v>41244</v>
      </c>
      <c r="E23" s="297">
        <v>1</v>
      </c>
      <c r="F23" s="289">
        <v>1156122191</v>
      </c>
      <c r="G23" s="297">
        <v>1</v>
      </c>
      <c r="H23" s="289">
        <v>1156122191</v>
      </c>
      <c r="I23" s="310">
        <f t="shared" si="0"/>
        <v>0</v>
      </c>
      <c r="J23" s="311">
        <f t="shared" si="1"/>
        <v>0</v>
      </c>
      <c r="K23" s="299" t="s">
        <v>2081</v>
      </c>
    </row>
    <row r="24" spans="1:11" ht="14.25">
      <c r="A24" s="297">
        <f>IF(B24="","",COUNTA($B$15:B24))</f>
        <v>10</v>
      </c>
      <c r="B24" s="287" t="s">
        <v>660</v>
      </c>
      <c r="C24" s="288" t="s">
        <v>1147</v>
      </c>
      <c r="D24" s="298">
        <v>40603</v>
      </c>
      <c r="E24" s="297">
        <v>1</v>
      </c>
      <c r="F24" s="289">
        <v>3192635418</v>
      </c>
      <c r="G24" s="297">
        <v>1</v>
      </c>
      <c r="H24" s="289">
        <v>3192635418</v>
      </c>
      <c r="I24" s="310">
        <f t="shared" si="0"/>
        <v>0</v>
      </c>
      <c r="J24" s="311">
        <f t="shared" si="1"/>
        <v>0</v>
      </c>
      <c r="K24" s="299" t="s">
        <v>2081</v>
      </c>
    </row>
    <row r="25" spans="1:11" ht="14.25">
      <c r="A25" s="297">
        <f>IF(B25="","",COUNTA($B$15:B25))</f>
        <v>11</v>
      </c>
      <c r="B25" s="290" t="s">
        <v>1979</v>
      </c>
      <c r="C25" s="288" t="s">
        <v>1972</v>
      </c>
      <c r="D25" s="298">
        <v>43592</v>
      </c>
      <c r="E25" s="297">
        <v>1</v>
      </c>
      <c r="F25" s="289">
        <v>4278978000</v>
      </c>
      <c r="G25" s="297">
        <v>1</v>
      </c>
      <c r="H25" s="289">
        <v>4278978000</v>
      </c>
      <c r="I25" s="310">
        <f t="shared" si="0"/>
        <v>0</v>
      </c>
      <c r="J25" s="311">
        <f t="shared" si="1"/>
        <v>0</v>
      </c>
      <c r="K25" s="299" t="s">
        <v>2081</v>
      </c>
    </row>
    <row r="26" spans="1:11" ht="14.25">
      <c r="A26" s="297">
        <f>IF(B26="","",COUNTA($B$15:B26))</f>
        <v>12</v>
      </c>
      <c r="B26" s="290" t="s">
        <v>1965</v>
      </c>
      <c r="C26" s="288" t="s">
        <v>1958</v>
      </c>
      <c r="D26" s="298">
        <v>43573</v>
      </c>
      <c r="E26" s="297">
        <v>1</v>
      </c>
      <c r="F26" s="289">
        <v>586088000</v>
      </c>
      <c r="G26" s="297">
        <v>1</v>
      </c>
      <c r="H26" s="289">
        <v>586088000</v>
      </c>
      <c r="I26" s="310">
        <f t="shared" si="0"/>
        <v>0</v>
      </c>
      <c r="J26" s="311">
        <f t="shared" si="1"/>
        <v>0</v>
      </c>
      <c r="K26" s="299" t="s">
        <v>2081</v>
      </c>
    </row>
    <row r="27" spans="1:11" ht="14.25">
      <c r="A27" s="297">
        <f>IF(B27="","",COUNTA($B$15:B27))</f>
        <v>13</v>
      </c>
      <c r="B27" s="287" t="s">
        <v>604</v>
      </c>
      <c r="C27" s="288" t="s">
        <v>972</v>
      </c>
      <c r="D27" s="298">
        <v>40909</v>
      </c>
      <c r="E27" s="297">
        <v>1</v>
      </c>
      <c r="F27" s="289">
        <v>67509350</v>
      </c>
      <c r="G27" s="297">
        <v>1</v>
      </c>
      <c r="H27" s="289">
        <v>67509350</v>
      </c>
      <c r="I27" s="310">
        <f t="shared" si="0"/>
        <v>0</v>
      </c>
      <c r="J27" s="311">
        <f t="shared" si="1"/>
        <v>0</v>
      </c>
      <c r="K27" s="299" t="s">
        <v>2081</v>
      </c>
    </row>
    <row r="28" spans="1:11" ht="14.25">
      <c r="A28" s="297">
        <f>IF(B28="","",COUNTA($B$15:B28))</f>
        <v>14</v>
      </c>
      <c r="B28" s="287" t="s">
        <v>1543</v>
      </c>
      <c r="C28" s="288" t="s">
        <v>1544</v>
      </c>
      <c r="D28" s="298">
        <v>42675</v>
      </c>
      <c r="E28" s="297">
        <v>1</v>
      </c>
      <c r="F28" s="289">
        <v>890148000</v>
      </c>
      <c r="G28" s="297">
        <v>1</v>
      </c>
      <c r="H28" s="289">
        <v>890148000</v>
      </c>
      <c r="I28" s="310">
        <f t="shared" si="0"/>
        <v>0</v>
      </c>
      <c r="J28" s="311">
        <f t="shared" si="1"/>
        <v>0</v>
      </c>
      <c r="K28" s="299" t="s">
        <v>2081</v>
      </c>
    </row>
    <row r="29" spans="1:11" ht="14.25">
      <c r="A29" s="297">
        <f>IF(B29="","",COUNTA($B$15:B29))</f>
        <v>15</v>
      </c>
      <c r="B29" s="287" t="s">
        <v>490</v>
      </c>
      <c r="C29" s="288" t="s">
        <v>1213</v>
      </c>
      <c r="D29" s="298">
        <v>41244</v>
      </c>
      <c r="E29" s="297">
        <v>1</v>
      </c>
      <c r="F29" s="289">
        <v>577380000</v>
      </c>
      <c r="G29" s="297">
        <v>1</v>
      </c>
      <c r="H29" s="289">
        <v>577380000</v>
      </c>
      <c r="I29" s="310">
        <f t="shared" si="0"/>
        <v>0</v>
      </c>
      <c r="J29" s="311">
        <f t="shared" si="1"/>
        <v>0</v>
      </c>
      <c r="K29" s="299" t="s">
        <v>2081</v>
      </c>
    </row>
    <row r="30" spans="1:11" ht="14.25">
      <c r="A30" s="297">
        <f>IF(B30="","",COUNTA($B$15:B30))</f>
        <v>16</v>
      </c>
      <c r="B30" s="287" t="s">
        <v>489</v>
      </c>
      <c r="C30" s="288" t="s">
        <v>1212</v>
      </c>
      <c r="D30" s="298">
        <v>41244</v>
      </c>
      <c r="E30" s="297">
        <v>1</v>
      </c>
      <c r="F30" s="289">
        <v>106192900</v>
      </c>
      <c r="G30" s="297">
        <v>1</v>
      </c>
      <c r="H30" s="289">
        <v>106192900</v>
      </c>
      <c r="I30" s="310">
        <f t="shared" si="0"/>
        <v>0</v>
      </c>
      <c r="J30" s="311">
        <f t="shared" si="1"/>
        <v>0</v>
      </c>
      <c r="K30" s="299" t="s">
        <v>2081</v>
      </c>
    </row>
    <row r="31" spans="1:11" ht="14.25">
      <c r="A31" s="297">
        <f>IF(B31="","",COUNTA($B$15:B31))</f>
        <v>17</v>
      </c>
      <c r="B31" s="290" t="s">
        <v>1954</v>
      </c>
      <c r="C31" s="288" t="s">
        <v>1959</v>
      </c>
      <c r="D31" s="298">
        <v>43542</v>
      </c>
      <c r="E31" s="297">
        <v>1</v>
      </c>
      <c r="F31" s="289">
        <v>416487000</v>
      </c>
      <c r="G31" s="297">
        <v>1</v>
      </c>
      <c r="H31" s="289">
        <v>416487000</v>
      </c>
      <c r="I31" s="310">
        <f t="shared" si="0"/>
        <v>0</v>
      </c>
      <c r="J31" s="311">
        <f t="shared" si="1"/>
        <v>0</v>
      </c>
      <c r="K31" s="299" t="s">
        <v>2081</v>
      </c>
    </row>
    <row r="32" spans="1:11" ht="14.25">
      <c r="A32" s="297">
        <f>IF(B32="","",COUNTA($B$15:B32))</f>
        <v>18</v>
      </c>
      <c r="B32" s="287" t="s">
        <v>897</v>
      </c>
      <c r="C32" s="288" t="s">
        <v>898</v>
      </c>
      <c r="D32" s="298">
        <v>41913</v>
      </c>
      <c r="E32" s="297">
        <v>1</v>
      </c>
      <c r="F32" s="289">
        <v>55000000</v>
      </c>
      <c r="G32" s="297">
        <v>1</v>
      </c>
      <c r="H32" s="289">
        <v>55000000</v>
      </c>
      <c r="I32" s="310">
        <f t="shared" si="0"/>
        <v>0</v>
      </c>
      <c r="J32" s="311">
        <f t="shared" si="1"/>
        <v>0</v>
      </c>
      <c r="K32" s="299" t="s">
        <v>2081</v>
      </c>
    </row>
    <row r="33" spans="1:11" ht="14.25">
      <c r="A33" s="297">
        <f>IF(B33="","",COUNTA($B$15:B33))</f>
        <v>19</v>
      </c>
      <c r="B33" s="287" t="s">
        <v>351</v>
      </c>
      <c r="C33" s="288" t="s">
        <v>1951</v>
      </c>
      <c r="D33" s="298">
        <v>40360</v>
      </c>
      <c r="E33" s="297">
        <v>1</v>
      </c>
      <c r="F33" s="289">
        <v>43677000</v>
      </c>
      <c r="G33" s="297">
        <v>1</v>
      </c>
      <c r="H33" s="289">
        <v>43677000</v>
      </c>
      <c r="I33" s="310">
        <f t="shared" si="0"/>
        <v>0</v>
      </c>
      <c r="J33" s="311">
        <f t="shared" si="1"/>
        <v>0</v>
      </c>
      <c r="K33" s="299" t="s">
        <v>2081</v>
      </c>
    </row>
    <row r="34" spans="1:11" ht="14.25">
      <c r="A34" s="297">
        <f>IF(B34="","",COUNTA($B$15:B34))</f>
        <v>20</v>
      </c>
      <c r="B34" s="287" t="s">
        <v>1567</v>
      </c>
      <c r="C34" s="288" t="s">
        <v>1531</v>
      </c>
      <c r="D34" s="298">
        <v>42748</v>
      </c>
      <c r="E34" s="297">
        <v>1</v>
      </c>
      <c r="F34" s="289">
        <v>45316000</v>
      </c>
      <c r="G34" s="297">
        <v>1</v>
      </c>
      <c r="H34" s="289">
        <v>45316000</v>
      </c>
      <c r="I34" s="310">
        <f t="shared" si="0"/>
        <v>0</v>
      </c>
      <c r="J34" s="311">
        <f t="shared" si="1"/>
        <v>0</v>
      </c>
      <c r="K34" s="299" t="s">
        <v>2081</v>
      </c>
    </row>
    <row r="35" spans="1:11" ht="14.25">
      <c r="A35" s="297">
        <f>IF(B35="","",COUNTA($B$15:B35))</f>
        <v>21</v>
      </c>
      <c r="B35" s="287" t="s">
        <v>1568</v>
      </c>
      <c r="C35" s="288" t="s">
        <v>1531</v>
      </c>
      <c r="D35" s="298">
        <v>42748</v>
      </c>
      <c r="E35" s="297">
        <v>1</v>
      </c>
      <c r="F35" s="289">
        <v>45316000</v>
      </c>
      <c r="G35" s="297">
        <v>1</v>
      </c>
      <c r="H35" s="289">
        <v>45316000</v>
      </c>
      <c r="I35" s="310">
        <f t="shared" si="0"/>
        <v>0</v>
      </c>
      <c r="J35" s="311">
        <f t="shared" si="1"/>
        <v>0</v>
      </c>
      <c r="K35" s="299" t="s">
        <v>2081</v>
      </c>
    </row>
    <row r="36" spans="1:11" ht="14.25">
      <c r="A36" s="297">
        <f>IF(B36="","",COUNTA($B$15:B36))</f>
        <v>22</v>
      </c>
      <c r="B36" s="290" t="s">
        <v>1930</v>
      </c>
      <c r="C36" s="288" t="s">
        <v>1531</v>
      </c>
      <c r="D36" s="298">
        <v>43468</v>
      </c>
      <c r="E36" s="297">
        <v>1</v>
      </c>
      <c r="F36" s="289">
        <v>43332000</v>
      </c>
      <c r="G36" s="297">
        <v>1</v>
      </c>
      <c r="H36" s="289">
        <v>43332000</v>
      </c>
      <c r="I36" s="310">
        <f t="shared" si="0"/>
        <v>0</v>
      </c>
      <c r="J36" s="311">
        <f t="shared" si="1"/>
        <v>0</v>
      </c>
      <c r="K36" s="299" t="s">
        <v>2081</v>
      </c>
    </row>
    <row r="37" spans="1:11" ht="14.25">
      <c r="A37" s="297">
        <f>IF(B37="","",COUNTA($B$15:B37))</f>
        <v>23</v>
      </c>
      <c r="B37" s="290" t="s">
        <v>1931</v>
      </c>
      <c r="C37" s="288" t="s">
        <v>1531</v>
      </c>
      <c r="D37" s="298">
        <v>43468</v>
      </c>
      <c r="E37" s="297">
        <v>1</v>
      </c>
      <c r="F37" s="289">
        <v>43332000</v>
      </c>
      <c r="G37" s="297">
        <v>1</v>
      </c>
      <c r="H37" s="289">
        <v>43332000</v>
      </c>
      <c r="I37" s="310">
        <f t="shared" si="0"/>
        <v>0</v>
      </c>
      <c r="J37" s="311">
        <f t="shared" si="1"/>
        <v>0</v>
      </c>
      <c r="K37" s="299" t="s">
        <v>2081</v>
      </c>
    </row>
    <row r="38" spans="1:11" ht="14.25">
      <c r="A38" s="297">
        <f>IF(B38="","",COUNTA($B$15:B38))</f>
        <v>24</v>
      </c>
      <c r="B38" s="290" t="s">
        <v>1932</v>
      </c>
      <c r="C38" s="288" t="s">
        <v>1531</v>
      </c>
      <c r="D38" s="298">
        <v>43468</v>
      </c>
      <c r="E38" s="297">
        <v>1</v>
      </c>
      <c r="F38" s="289">
        <v>43332000</v>
      </c>
      <c r="G38" s="297">
        <v>1</v>
      </c>
      <c r="H38" s="289">
        <v>43332000</v>
      </c>
      <c r="I38" s="310">
        <f t="shared" si="0"/>
        <v>0</v>
      </c>
      <c r="J38" s="311">
        <f t="shared" si="1"/>
        <v>0</v>
      </c>
      <c r="K38" s="299" t="s">
        <v>2081</v>
      </c>
    </row>
    <row r="39" spans="1:11" ht="14.25">
      <c r="A39" s="297">
        <f>IF(B39="","",COUNTA($B$15:B39))</f>
        <v>25</v>
      </c>
      <c r="B39" s="290" t="s">
        <v>1955</v>
      </c>
      <c r="C39" s="288" t="s">
        <v>1858</v>
      </c>
      <c r="D39" s="298">
        <v>43542</v>
      </c>
      <c r="E39" s="297">
        <v>1</v>
      </c>
      <c r="F39" s="289">
        <v>48529250</v>
      </c>
      <c r="G39" s="297">
        <v>1</v>
      </c>
      <c r="H39" s="289">
        <v>48529250</v>
      </c>
      <c r="I39" s="310">
        <f t="shared" si="0"/>
        <v>0</v>
      </c>
      <c r="J39" s="311">
        <f t="shared" si="1"/>
        <v>0</v>
      </c>
      <c r="K39" s="299" t="s">
        <v>2081</v>
      </c>
    </row>
    <row r="40" spans="1:11" ht="14.25">
      <c r="A40" s="297">
        <f>IF(B40="","",COUNTA($B$15:B40))</f>
        <v>26</v>
      </c>
      <c r="B40" s="290" t="s">
        <v>1961</v>
      </c>
      <c r="C40" s="288" t="s">
        <v>1858</v>
      </c>
      <c r="D40" s="298">
        <v>43542</v>
      </c>
      <c r="E40" s="297">
        <v>1</v>
      </c>
      <c r="F40" s="289">
        <v>48529250</v>
      </c>
      <c r="G40" s="297">
        <v>1</v>
      </c>
      <c r="H40" s="289">
        <v>48529250</v>
      </c>
      <c r="I40" s="310">
        <f t="shared" si="0"/>
        <v>0</v>
      </c>
      <c r="J40" s="311">
        <f t="shared" si="1"/>
        <v>0</v>
      </c>
      <c r="K40" s="299" t="s">
        <v>2081</v>
      </c>
    </row>
    <row r="41" spans="1:11" ht="14.25">
      <c r="A41" s="297">
        <f>IF(B41="","",COUNTA($B$15:B41))</f>
        <v>27</v>
      </c>
      <c r="B41" s="290" t="s">
        <v>1962</v>
      </c>
      <c r="C41" s="288" t="s">
        <v>1858</v>
      </c>
      <c r="D41" s="298">
        <v>43542</v>
      </c>
      <c r="E41" s="297">
        <v>1</v>
      </c>
      <c r="F41" s="289">
        <v>48529250</v>
      </c>
      <c r="G41" s="297">
        <v>1</v>
      </c>
      <c r="H41" s="289">
        <v>48529250</v>
      </c>
      <c r="I41" s="310">
        <f t="shared" si="0"/>
        <v>0</v>
      </c>
      <c r="J41" s="311">
        <f t="shared" si="1"/>
        <v>0</v>
      </c>
      <c r="K41" s="299" t="s">
        <v>2081</v>
      </c>
    </row>
    <row r="42" spans="1:11" ht="14.25">
      <c r="A42" s="297">
        <f>IF(B42="","",COUNTA($B$15:B42))</f>
        <v>28</v>
      </c>
      <c r="B42" s="290" t="s">
        <v>1963</v>
      </c>
      <c r="C42" s="288" t="s">
        <v>1858</v>
      </c>
      <c r="D42" s="298">
        <v>43542</v>
      </c>
      <c r="E42" s="297">
        <v>1</v>
      </c>
      <c r="F42" s="289">
        <v>48529250</v>
      </c>
      <c r="G42" s="297">
        <v>1</v>
      </c>
      <c r="H42" s="289">
        <v>48529250</v>
      </c>
      <c r="I42" s="310">
        <f t="shared" si="0"/>
        <v>0</v>
      </c>
      <c r="J42" s="311">
        <f t="shared" si="1"/>
        <v>0</v>
      </c>
      <c r="K42" s="299" t="s">
        <v>2081</v>
      </c>
    </row>
    <row r="43" spans="1:11" ht="14.25">
      <c r="A43" s="297">
        <f>IF(B43="","",COUNTA($B$15:B43))</f>
        <v>29</v>
      </c>
      <c r="B43" s="287" t="s">
        <v>211</v>
      </c>
      <c r="C43" s="288" t="s">
        <v>1198</v>
      </c>
      <c r="D43" s="298">
        <v>40544</v>
      </c>
      <c r="E43" s="297">
        <v>1</v>
      </c>
      <c r="F43" s="289">
        <v>31200000</v>
      </c>
      <c r="G43" s="297">
        <v>1</v>
      </c>
      <c r="H43" s="289">
        <v>31200000</v>
      </c>
      <c r="I43" s="310">
        <f t="shared" si="0"/>
        <v>0</v>
      </c>
      <c r="J43" s="311">
        <f t="shared" si="1"/>
        <v>0</v>
      </c>
      <c r="K43" s="299" t="s">
        <v>2081</v>
      </c>
    </row>
    <row r="44" spans="1:11" ht="14.25">
      <c r="A44" s="297">
        <f>IF(B44="","",COUNTA($B$15:B44))</f>
        <v>30</v>
      </c>
      <c r="B44" s="287" t="s">
        <v>212</v>
      </c>
      <c r="C44" s="288" t="s">
        <v>1198</v>
      </c>
      <c r="D44" s="298">
        <v>40544</v>
      </c>
      <c r="E44" s="297">
        <v>1</v>
      </c>
      <c r="F44" s="289">
        <v>31200000</v>
      </c>
      <c r="G44" s="297">
        <v>1</v>
      </c>
      <c r="H44" s="289">
        <v>31200000</v>
      </c>
      <c r="I44" s="310">
        <f t="shared" si="0"/>
        <v>0</v>
      </c>
      <c r="J44" s="311">
        <f t="shared" si="1"/>
        <v>0</v>
      </c>
      <c r="K44" s="299" t="s">
        <v>2081</v>
      </c>
    </row>
    <row r="45" spans="1:11" ht="14.25">
      <c r="A45" s="297">
        <f>IF(B45="","",COUNTA($B$15:B45))</f>
        <v>31</v>
      </c>
      <c r="B45" s="290" t="s">
        <v>1964</v>
      </c>
      <c r="C45" s="288" t="s">
        <v>1960</v>
      </c>
      <c r="D45" s="298">
        <v>43542</v>
      </c>
      <c r="E45" s="297">
        <v>1</v>
      </c>
      <c r="F45" s="289">
        <v>32500000</v>
      </c>
      <c r="G45" s="297">
        <v>1</v>
      </c>
      <c r="H45" s="289">
        <v>32500000</v>
      </c>
      <c r="I45" s="310">
        <f t="shared" si="0"/>
        <v>0</v>
      </c>
      <c r="J45" s="311">
        <f t="shared" si="1"/>
        <v>0</v>
      </c>
      <c r="K45" s="299" t="s">
        <v>2081</v>
      </c>
    </row>
    <row r="46" spans="1:11" ht="14.25">
      <c r="A46" s="297">
        <f>IF(B46="","",COUNTA($B$15:B46))</f>
        <v>32</v>
      </c>
      <c r="B46" s="287" t="s">
        <v>348</v>
      </c>
      <c r="C46" s="288" t="s">
        <v>1186</v>
      </c>
      <c r="D46" s="298">
        <v>40360</v>
      </c>
      <c r="E46" s="297">
        <v>1</v>
      </c>
      <c r="F46" s="289">
        <v>83345455</v>
      </c>
      <c r="G46" s="297">
        <v>1</v>
      </c>
      <c r="H46" s="289">
        <v>83345455</v>
      </c>
      <c r="I46" s="310">
        <f t="shared" si="0"/>
        <v>0</v>
      </c>
      <c r="J46" s="311">
        <f t="shared" si="1"/>
        <v>0</v>
      </c>
      <c r="K46" s="299" t="s">
        <v>2081</v>
      </c>
    </row>
    <row r="47" spans="1:11" ht="14.25">
      <c r="A47" s="297">
        <f>IF(B47="","",COUNTA($B$15:B47))</f>
        <v>33</v>
      </c>
      <c r="B47" s="287" t="s">
        <v>698</v>
      </c>
      <c r="C47" s="288" t="s">
        <v>1187</v>
      </c>
      <c r="D47" s="298">
        <v>40603</v>
      </c>
      <c r="E47" s="297">
        <v>1</v>
      </c>
      <c r="F47" s="289">
        <v>71077000</v>
      </c>
      <c r="G47" s="297">
        <v>1</v>
      </c>
      <c r="H47" s="289">
        <v>71077000</v>
      </c>
      <c r="I47" s="310">
        <f t="shared" ref="I47:I67" si="2">G47-E47</f>
        <v>0</v>
      </c>
      <c r="J47" s="311">
        <f t="shared" ref="J47:J67" si="3">H47-F47</f>
        <v>0</v>
      </c>
      <c r="K47" s="299" t="s">
        <v>2081</v>
      </c>
    </row>
    <row r="48" spans="1:11" ht="14.25">
      <c r="A48" s="297">
        <f>IF(B48="","",COUNTA($B$15:B48))</f>
        <v>34</v>
      </c>
      <c r="B48" s="287" t="s">
        <v>395</v>
      </c>
      <c r="C48" s="288" t="s">
        <v>1199</v>
      </c>
      <c r="D48" s="298">
        <v>40575</v>
      </c>
      <c r="E48" s="297">
        <v>1</v>
      </c>
      <c r="F48" s="289">
        <v>46367250</v>
      </c>
      <c r="G48" s="297">
        <v>1</v>
      </c>
      <c r="H48" s="289">
        <v>46367250</v>
      </c>
      <c r="I48" s="310">
        <f t="shared" si="2"/>
        <v>0</v>
      </c>
      <c r="J48" s="311">
        <f t="shared" si="3"/>
        <v>0</v>
      </c>
      <c r="K48" s="299" t="s">
        <v>2081</v>
      </c>
    </row>
    <row r="49" spans="1:11" ht="14.25">
      <c r="A49" s="297">
        <f>IF(B49="","",COUNTA($B$15:B49))</f>
        <v>35</v>
      </c>
      <c r="B49" s="287" t="s">
        <v>396</v>
      </c>
      <c r="C49" s="288" t="s">
        <v>1199</v>
      </c>
      <c r="D49" s="298">
        <v>40575</v>
      </c>
      <c r="E49" s="297">
        <v>1</v>
      </c>
      <c r="F49" s="289">
        <v>46367250</v>
      </c>
      <c r="G49" s="297">
        <v>1</v>
      </c>
      <c r="H49" s="289">
        <v>46367250</v>
      </c>
      <c r="I49" s="310">
        <f t="shared" si="2"/>
        <v>0</v>
      </c>
      <c r="J49" s="311">
        <f t="shared" si="3"/>
        <v>0</v>
      </c>
      <c r="K49" s="299" t="s">
        <v>2081</v>
      </c>
    </row>
    <row r="50" spans="1:11" ht="14.25">
      <c r="A50" s="297">
        <f>IF(B50="","",COUNTA($B$15:B50))</f>
        <v>36</v>
      </c>
      <c r="B50" s="287" t="s">
        <v>397</v>
      </c>
      <c r="C50" s="288" t="s">
        <v>1199</v>
      </c>
      <c r="D50" s="298">
        <v>40575</v>
      </c>
      <c r="E50" s="297">
        <v>1</v>
      </c>
      <c r="F50" s="289">
        <v>46367250</v>
      </c>
      <c r="G50" s="297">
        <v>1</v>
      </c>
      <c r="H50" s="289">
        <v>46367250</v>
      </c>
      <c r="I50" s="310">
        <f t="shared" si="2"/>
        <v>0</v>
      </c>
      <c r="J50" s="311">
        <f t="shared" si="3"/>
        <v>0</v>
      </c>
      <c r="K50" s="299" t="s">
        <v>2081</v>
      </c>
    </row>
    <row r="51" spans="1:11" ht="14.25">
      <c r="A51" s="297">
        <f>IF(B51="","",COUNTA($B$15:B51))</f>
        <v>37</v>
      </c>
      <c r="B51" s="287" t="s">
        <v>398</v>
      </c>
      <c r="C51" s="288" t="s">
        <v>1199</v>
      </c>
      <c r="D51" s="298">
        <v>40575</v>
      </c>
      <c r="E51" s="297">
        <v>1</v>
      </c>
      <c r="F51" s="289">
        <v>46367250</v>
      </c>
      <c r="G51" s="297">
        <v>1</v>
      </c>
      <c r="H51" s="289">
        <v>46367250</v>
      </c>
      <c r="I51" s="310">
        <f t="shared" si="2"/>
        <v>0</v>
      </c>
      <c r="J51" s="311">
        <f t="shared" si="3"/>
        <v>0</v>
      </c>
      <c r="K51" s="299" t="s">
        <v>2081</v>
      </c>
    </row>
    <row r="52" spans="1:11" ht="14.25">
      <c r="A52" s="297">
        <f>IF(B52="","",COUNTA($B$15:B52))</f>
        <v>38</v>
      </c>
      <c r="B52" s="287" t="s">
        <v>399</v>
      </c>
      <c r="C52" s="288" t="s">
        <v>1199</v>
      </c>
      <c r="D52" s="298">
        <v>40575</v>
      </c>
      <c r="E52" s="297">
        <v>1</v>
      </c>
      <c r="F52" s="289">
        <v>46367252</v>
      </c>
      <c r="G52" s="297">
        <v>1</v>
      </c>
      <c r="H52" s="289">
        <v>46367252</v>
      </c>
      <c r="I52" s="310">
        <f t="shared" si="2"/>
        <v>0</v>
      </c>
      <c r="J52" s="311">
        <f t="shared" si="3"/>
        <v>0</v>
      </c>
      <c r="K52" s="299" t="s">
        <v>2081</v>
      </c>
    </row>
    <row r="53" spans="1:11" ht="14.25">
      <c r="A53" s="297">
        <f>IF(B53="","",COUNTA($B$15:B53))</f>
        <v>39</v>
      </c>
      <c r="B53" s="287" t="s">
        <v>400</v>
      </c>
      <c r="C53" s="288" t="s">
        <v>1209</v>
      </c>
      <c r="D53" s="298">
        <v>40575</v>
      </c>
      <c r="E53" s="297">
        <v>1</v>
      </c>
      <c r="F53" s="289">
        <v>504209044</v>
      </c>
      <c r="G53" s="297">
        <v>1</v>
      </c>
      <c r="H53" s="289">
        <v>504209044</v>
      </c>
      <c r="I53" s="310">
        <f t="shared" si="2"/>
        <v>0</v>
      </c>
      <c r="J53" s="311">
        <f t="shared" si="3"/>
        <v>0</v>
      </c>
      <c r="K53" s="299" t="s">
        <v>2081</v>
      </c>
    </row>
    <row r="54" spans="1:11" ht="14.25">
      <c r="A54" s="297">
        <f>IF(B54="","",COUNTA($B$15:B54))</f>
        <v>40</v>
      </c>
      <c r="B54" s="287" t="s">
        <v>442</v>
      </c>
      <c r="C54" s="288" t="s">
        <v>1208</v>
      </c>
      <c r="D54" s="298">
        <v>40544</v>
      </c>
      <c r="E54" s="297">
        <v>1</v>
      </c>
      <c r="F54" s="289">
        <v>55712000</v>
      </c>
      <c r="G54" s="297">
        <v>1</v>
      </c>
      <c r="H54" s="289">
        <v>55712000</v>
      </c>
      <c r="I54" s="310">
        <f t="shared" si="2"/>
        <v>0</v>
      </c>
      <c r="J54" s="311">
        <f t="shared" si="3"/>
        <v>0</v>
      </c>
      <c r="K54" s="299" t="s">
        <v>2081</v>
      </c>
    </row>
    <row r="55" spans="1:11" ht="14.25">
      <c r="A55" s="297">
        <f>IF(B55="","",COUNTA($B$15:B55))</f>
        <v>41</v>
      </c>
      <c r="B55" s="287" t="s">
        <v>1999</v>
      </c>
      <c r="C55" s="291" t="s">
        <v>2004</v>
      </c>
      <c r="D55" s="298">
        <v>43595</v>
      </c>
      <c r="E55" s="297">
        <v>1</v>
      </c>
      <c r="F55" s="289">
        <v>237000000</v>
      </c>
      <c r="G55" s="297">
        <v>1</v>
      </c>
      <c r="H55" s="289">
        <v>237000000</v>
      </c>
      <c r="I55" s="310">
        <f t="shared" si="2"/>
        <v>0</v>
      </c>
      <c r="J55" s="311">
        <f t="shared" si="3"/>
        <v>0</v>
      </c>
      <c r="K55" s="299" t="s">
        <v>2081</v>
      </c>
    </row>
    <row r="56" spans="1:11" ht="14.25">
      <c r="A56" s="297">
        <f>IF(B56="","",COUNTA($B$15:B56))</f>
        <v>42</v>
      </c>
      <c r="B56" s="287" t="s">
        <v>2001</v>
      </c>
      <c r="C56" s="291" t="s">
        <v>2004</v>
      </c>
      <c r="D56" s="298">
        <v>43595</v>
      </c>
      <c r="E56" s="297">
        <v>1</v>
      </c>
      <c r="F56" s="289">
        <v>237000000</v>
      </c>
      <c r="G56" s="297">
        <v>1</v>
      </c>
      <c r="H56" s="289">
        <v>237000000</v>
      </c>
      <c r="I56" s="310">
        <f t="shared" si="2"/>
        <v>0</v>
      </c>
      <c r="J56" s="311">
        <f t="shared" si="3"/>
        <v>0</v>
      </c>
      <c r="K56" s="299" t="s">
        <v>2081</v>
      </c>
    </row>
    <row r="57" spans="1:11" ht="14.25">
      <c r="A57" s="297">
        <f>IF(B57="","",COUNTA($B$15:B57))</f>
        <v>43</v>
      </c>
      <c r="B57" s="287" t="s">
        <v>259</v>
      </c>
      <c r="C57" s="288" t="s">
        <v>1169</v>
      </c>
      <c r="D57" s="298">
        <v>40756</v>
      </c>
      <c r="E57" s="297">
        <v>1</v>
      </c>
      <c r="F57" s="289">
        <v>773190000</v>
      </c>
      <c r="G57" s="297">
        <v>1</v>
      </c>
      <c r="H57" s="289">
        <v>773190000</v>
      </c>
      <c r="I57" s="310">
        <f t="shared" si="2"/>
        <v>0</v>
      </c>
      <c r="J57" s="311">
        <f t="shared" si="3"/>
        <v>0</v>
      </c>
      <c r="K57" s="299" t="s">
        <v>2081</v>
      </c>
    </row>
    <row r="58" spans="1:11" ht="14.25">
      <c r="A58" s="297">
        <f>IF(B58="","",COUNTA($B$15:B58))</f>
        <v>44</v>
      </c>
      <c r="B58" s="287" t="s">
        <v>320</v>
      </c>
      <c r="C58" s="288" t="s">
        <v>1160</v>
      </c>
      <c r="D58" s="298">
        <v>40664</v>
      </c>
      <c r="E58" s="297">
        <v>1</v>
      </c>
      <c r="F58" s="289">
        <v>767529000</v>
      </c>
      <c r="G58" s="297">
        <v>1</v>
      </c>
      <c r="H58" s="289">
        <v>767529000</v>
      </c>
      <c r="I58" s="310">
        <f t="shared" si="2"/>
        <v>0</v>
      </c>
      <c r="J58" s="311">
        <f t="shared" si="3"/>
        <v>0</v>
      </c>
      <c r="K58" s="299" t="s">
        <v>2081</v>
      </c>
    </row>
    <row r="59" spans="1:11" ht="14.25">
      <c r="A59" s="297">
        <f>IF(B59="","",COUNTA($B$15:B59))</f>
        <v>45</v>
      </c>
      <c r="B59" s="287" t="s">
        <v>319</v>
      </c>
      <c r="C59" s="288" t="s">
        <v>1160</v>
      </c>
      <c r="D59" s="298">
        <v>42186</v>
      </c>
      <c r="E59" s="297">
        <v>1</v>
      </c>
      <c r="F59" s="289">
        <v>767529000</v>
      </c>
      <c r="G59" s="297">
        <v>1</v>
      </c>
      <c r="H59" s="289">
        <v>767529000</v>
      </c>
      <c r="I59" s="310">
        <f t="shared" si="2"/>
        <v>0</v>
      </c>
      <c r="J59" s="311">
        <f t="shared" si="3"/>
        <v>0</v>
      </c>
      <c r="K59" s="299" t="s">
        <v>2081</v>
      </c>
    </row>
    <row r="60" spans="1:11" ht="14.25">
      <c r="A60" s="297">
        <f>IF(B60="","",COUNTA($B$15:B60))</f>
        <v>46</v>
      </c>
      <c r="B60" s="287" t="s">
        <v>47</v>
      </c>
      <c r="C60" s="288" t="s">
        <v>1155</v>
      </c>
      <c r="D60" s="298">
        <v>39600</v>
      </c>
      <c r="E60" s="297">
        <v>1</v>
      </c>
      <c r="F60" s="289">
        <v>434267200</v>
      </c>
      <c r="G60" s="297">
        <v>1</v>
      </c>
      <c r="H60" s="289">
        <v>434267200</v>
      </c>
      <c r="I60" s="310">
        <f t="shared" si="2"/>
        <v>0</v>
      </c>
      <c r="J60" s="311">
        <f t="shared" si="3"/>
        <v>0</v>
      </c>
      <c r="K60" s="299" t="s">
        <v>2081</v>
      </c>
    </row>
    <row r="61" spans="1:11" ht="14.25">
      <c r="A61" s="297">
        <f>IF(B61="","",COUNTA($B$15:B61))</f>
        <v>47</v>
      </c>
      <c r="B61" s="287" t="s">
        <v>0</v>
      </c>
      <c r="C61" s="288" t="s">
        <v>1573</v>
      </c>
      <c r="D61" s="298">
        <v>40664</v>
      </c>
      <c r="E61" s="297">
        <v>1</v>
      </c>
      <c r="F61" s="289">
        <v>623728900</v>
      </c>
      <c r="G61" s="297">
        <v>1</v>
      </c>
      <c r="H61" s="289">
        <v>623728900</v>
      </c>
      <c r="I61" s="310">
        <f t="shared" si="2"/>
        <v>0</v>
      </c>
      <c r="J61" s="311">
        <f t="shared" si="3"/>
        <v>0</v>
      </c>
      <c r="K61" s="299" t="s">
        <v>2081</v>
      </c>
    </row>
    <row r="62" spans="1:11" ht="14.25">
      <c r="A62" s="297">
        <f>IF(B62="","",COUNTA($B$15:B62))</f>
        <v>48</v>
      </c>
      <c r="B62" s="287" t="s">
        <v>2</v>
      </c>
      <c r="C62" s="288" t="s">
        <v>1162</v>
      </c>
      <c r="D62" s="298">
        <v>40664</v>
      </c>
      <c r="E62" s="297">
        <v>1</v>
      </c>
      <c r="F62" s="289">
        <v>711983418</v>
      </c>
      <c r="G62" s="297">
        <v>1</v>
      </c>
      <c r="H62" s="289">
        <v>711983418</v>
      </c>
      <c r="I62" s="310">
        <f t="shared" si="2"/>
        <v>0</v>
      </c>
      <c r="J62" s="311">
        <f t="shared" si="3"/>
        <v>0</v>
      </c>
      <c r="K62" s="299" t="s">
        <v>2081</v>
      </c>
    </row>
    <row r="63" spans="1:11" ht="14.25">
      <c r="A63" s="297">
        <f>IF(B63="","",COUNTA($B$15:B63))</f>
        <v>49</v>
      </c>
      <c r="B63" s="287" t="s">
        <v>308</v>
      </c>
      <c r="C63" s="288" t="s">
        <v>1944</v>
      </c>
      <c r="D63" s="300">
        <v>42095</v>
      </c>
      <c r="E63" s="297">
        <v>1</v>
      </c>
      <c r="F63" s="289">
        <v>588900000</v>
      </c>
      <c r="G63" s="297">
        <v>1</v>
      </c>
      <c r="H63" s="289">
        <v>588900000</v>
      </c>
      <c r="I63" s="310">
        <f t="shared" si="2"/>
        <v>0</v>
      </c>
      <c r="J63" s="311">
        <f t="shared" si="3"/>
        <v>0</v>
      </c>
      <c r="K63" s="299" t="s">
        <v>2081</v>
      </c>
    </row>
    <row r="64" spans="1:11" ht="14.25">
      <c r="A64" s="297">
        <f>IF(B64="","",COUNTA($B$15:B64))</f>
        <v>50</v>
      </c>
      <c r="B64" s="287" t="s">
        <v>537</v>
      </c>
      <c r="C64" s="288" t="s">
        <v>1158</v>
      </c>
      <c r="D64" s="298">
        <v>41913</v>
      </c>
      <c r="E64" s="297">
        <v>1</v>
      </c>
      <c r="F64" s="289">
        <v>579075746</v>
      </c>
      <c r="G64" s="297">
        <v>1</v>
      </c>
      <c r="H64" s="289">
        <v>579075746</v>
      </c>
      <c r="I64" s="310">
        <f t="shared" si="2"/>
        <v>0</v>
      </c>
      <c r="J64" s="311">
        <f t="shared" si="3"/>
        <v>0</v>
      </c>
      <c r="K64" s="299" t="s">
        <v>2081</v>
      </c>
    </row>
    <row r="65" spans="1:11" ht="14.25">
      <c r="A65" s="297">
        <f>IF(B65="","",COUNTA($B$15:B65))</f>
        <v>51</v>
      </c>
      <c r="B65" s="287" t="s">
        <v>2003</v>
      </c>
      <c r="C65" s="291" t="s">
        <v>2000</v>
      </c>
      <c r="D65" s="298">
        <v>43651</v>
      </c>
      <c r="E65" s="297">
        <v>1</v>
      </c>
      <c r="F65" s="289">
        <v>751000000</v>
      </c>
      <c r="G65" s="297">
        <v>1</v>
      </c>
      <c r="H65" s="289">
        <v>751000000</v>
      </c>
      <c r="I65" s="310">
        <f t="shared" si="2"/>
        <v>0</v>
      </c>
      <c r="J65" s="311">
        <f t="shared" si="3"/>
        <v>0</v>
      </c>
      <c r="K65" s="299" t="s">
        <v>2081</v>
      </c>
    </row>
    <row r="66" spans="1:11" ht="14.25">
      <c r="A66" s="297">
        <f>IF(B66="","",COUNTA($B$15:B66))</f>
        <v>52</v>
      </c>
      <c r="B66" s="287" t="s">
        <v>2005</v>
      </c>
      <c r="C66" s="291" t="s">
        <v>2002</v>
      </c>
      <c r="D66" s="298">
        <v>43651</v>
      </c>
      <c r="E66" s="297">
        <v>1</v>
      </c>
      <c r="F66" s="289">
        <v>751000000</v>
      </c>
      <c r="G66" s="297">
        <v>1</v>
      </c>
      <c r="H66" s="289">
        <v>751000000</v>
      </c>
      <c r="I66" s="310">
        <f t="shared" si="2"/>
        <v>0</v>
      </c>
      <c r="J66" s="311">
        <f t="shared" si="3"/>
        <v>0</v>
      </c>
      <c r="K66" s="299" t="s">
        <v>2081</v>
      </c>
    </row>
    <row r="67" spans="1:11" ht="14.25">
      <c r="A67" s="316">
        <f>IF(B67="","",COUNTA($B$15:B67))</f>
        <v>53</v>
      </c>
      <c r="B67" s="317" t="s">
        <v>221</v>
      </c>
      <c r="C67" s="332" t="s">
        <v>1000</v>
      </c>
      <c r="D67" s="333">
        <v>39814</v>
      </c>
      <c r="E67" s="316">
        <v>1</v>
      </c>
      <c r="F67" s="318">
        <v>458689500</v>
      </c>
      <c r="G67" s="316">
        <v>1</v>
      </c>
      <c r="H67" s="318">
        <v>458689500</v>
      </c>
      <c r="I67" s="319">
        <f t="shared" si="2"/>
        <v>0</v>
      </c>
      <c r="J67" s="320">
        <f t="shared" si="3"/>
        <v>0</v>
      </c>
      <c r="K67" s="321" t="s">
        <v>2081</v>
      </c>
    </row>
    <row r="68" spans="1:11">
      <c r="A68" s="326"/>
      <c r="B68" s="327"/>
      <c r="C68" s="328"/>
      <c r="D68" s="325" t="s">
        <v>2034</v>
      </c>
      <c r="E68" s="322">
        <f t="shared" ref="E68:J68" si="4">SUM(E15:E67)</f>
        <v>53</v>
      </c>
      <c r="F68" s="282">
        <f t="shared" si="4"/>
        <v>22952239764</v>
      </c>
      <c r="G68" s="322">
        <f t="shared" si="4"/>
        <v>53</v>
      </c>
      <c r="H68" s="282">
        <f t="shared" si="4"/>
        <v>22952239764</v>
      </c>
      <c r="I68" s="323">
        <f t="shared" si="4"/>
        <v>0</v>
      </c>
      <c r="J68" s="324">
        <f t="shared" si="4"/>
        <v>0</v>
      </c>
      <c r="K68" s="313"/>
    </row>
    <row r="69" spans="1:11" customFormat="1" ht="12.75"/>
    <row r="70" spans="1:11" customFormat="1" ht="12.75"/>
    <row r="71" spans="1:11" customFormat="1" ht="15" customHeight="1">
      <c r="A71" s="398" t="s">
        <v>2057</v>
      </c>
      <c r="B71" s="398"/>
      <c r="C71" s="398"/>
      <c r="D71" s="398"/>
      <c r="E71" s="398"/>
      <c r="F71" s="398"/>
      <c r="G71" s="398"/>
      <c r="H71" s="398"/>
      <c r="I71" s="398"/>
      <c r="J71" s="330" t="s">
        <v>2058</v>
      </c>
      <c r="K71" s="330"/>
    </row>
    <row r="72" spans="1:11" customFormat="1" ht="14.25">
      <c r="C72" s="280"/>
      <c r="E72" s="294"/>
      <c r="F72" s="281"/>
      <c r="H72" s="278"/>
      <c r="I72" s="278"/>
    </row>
    <row r="73" spans="1:11" customFormat="1" ht="14.25">
      <c r="C73" s="280"/>
      <c r="E73" s="294"/>
      <c r="F73" s="281"/>
      <c r="H73" s="278"/>
      <c r="I73" s="278"/>
    </row>
    <row r="74" spans="1:11" customFormat="1" ht="14.25">
      <c r="C74" s="280"/>
      <c r="E74" s="294"/>
      <c r="F74" s="281"/>
      <c r="H74" s="278"/>
      <c r="I74" s="278"/>
    </row>
    <row r="75" spans="1:11" customFormat="1" ht="14.25">
      <c r="C75" s="280"/>
      <c r="E75" s="294"/>
      <c r="F75" s="281"/>
      <c r="H75" s="278"/>
      <c r="I75" s="278"/>
    </row>
    <row r="76" spans="1:11" customFormat="1" ht="14.25">
      <c r="C76" s="280"/>
      <c r="E76" s="294"/>
      <c r="F76" s="281"/>
      <c r="H76" s="278"/>
      <c r="I76" s="278"/>
    </row>
    <row r="77" spans="1:11" customFormat="1" ht="15" customHeight="1">
      <c r="A77" s="398" t="s">
        <v>2067</v>
      </c>
      <c r="B77" s="398"/>
      <c r="C77" s="398"/>
      <c r="D77" s="398"/>
      <c r="E77" s="398"/>
      <c r="F77" s="398"/>
      <c r="G77" s="398"/>
      <c r="H77" s="398"/>
      <c r="I77" s="398"/>
      <c r="J77" s="330" t="s">
        <v>2059</v>
      </c>
    </row>
  </sheetData>
  <autoFilter ref="A14:N68"/>
  <sortState ref="A15:K67">
    <sortCondition ref="C15:C67"/>
    <sortCondition ref="D15:D67"/>
  </sortState>
  <mergeCells count="12">
    <mergeCell ref="K13:K14"/>
    <mergeCell ref="A71:I71"/>
    <mergeCell ref="A77:I77"/>
    <mergeCell ref="H1:J1"/>
    <mergeCell ref="H2:J2"/>
    <mergeCell ref="A13:A14"/>
    <mergeCell ref="B13:B14"/>
    <mergeCell ref="C13:C14"/>
    <mergeCell ref="D13:D14"/>
    <mergeCell ref="E13:F13"/>
    <mergeCell ref="G13:H13"/>
    <mergeCell ref="I13:J13"/>
  </mergeCells>
  <conditionalFormatting sqref="A54">
    <cfRule type="duplicateValues" dxfId="186" priority="115"/>
  </conditionalFormatting>
  <conditionalFormatting sqref="A54">
    <cfRule type="duplicateValues" dxfId="185" priority="116"/>
  </conditionalFormatting>
  <conditionalFormatting sqref="A55:A57">
    <cfRule type="duplicateValues" dxfId="184" priority="113"/>
  </conditionalFormatting>
  <conditionalFormatting sqref="A55">
    <cfRule type="duplicateValues" dxfId="183" priority="114"/>
  </conditionalFormatting>
  <conditionalFormatting sqref="A58">
    <cfRule type="duplicateValues" dxfId="182" priority="111"/>
  </conditionalFormatting>
  <conditionalFormatting sqref="A58">
    <cfRule type="duplicateValues" dxfId="181" priority="112"/>
  </conditionalFormatting>
  <conditionalFormatting sqref="A59:A61">
    <cfRule type="duplicateValues" dxfId="180" priority="109"/>
  </conditionalFormatting>
  <conditionalFormatting sqref="A59:A61">
    <cfRule type="duplicateValues" dxfId="179" priority="110"/>
  </conditionalFormatting>
  <conditionalFormatting sqref="A62">
    <cfRule type="duplicateValues" dxfId="178" priority="77"/>
  </conditionalFormatting>
  <conditionalFormatting sqref="A62">
    <cfRule type="duplicateValues" dxfId="177" priority="78"/>
  </conditionalFormatting>
  <conditionalFormatting sqref="B62">
    <cfRule type="duplicateValues" dxfId="176" priority="76"/>
  </conditionalFormatting>
  <conditionalFormatting sqref="A63">
    <cfRule type="duplicateValues" dxfId="175" priority="57"/>
  </conditionalFormatting>
  <conditionalFormatting sqref="B64:B66">
    <cfRule type="duplicateValues" dxfId="174" priority="56"/>
  </conditionalFormatting>
  <conditionalFormatting sqref="A64:A66">
    <cfRule type="duplicateValues" dxfId="173" priority="55"/>
  </conditionalFormatting>
  <conditionalFormatting sqref="B67">
    <cfRule type="duplicateValues" dxfId="172" priority="54"/>
  </conditionalFormatting>
  <conditionalFormatting sqref="A67">
    <cfRule type="duplicateValues" dxfId="171" priority="52"/>
  </conditionalFormatting>
  <conditionalFormatting sqref="A67">
    <cfRule type="duplicateValues" dxfId="170" priority="53"/>
  </conditionalFormatting>
  <conditionalFormatting sqref="B63">
    <cfRule type="duplicateValues" dxfId="169" priority="125"/>
  </conditionalFormatting>
  <conditionalFormatting sqref="A64:A66">
    <cfRule type="duplicateValues" dxfId="168" priority="126"/>
  </conditionalFormatting>
  <conditionalFormatting sqref="A46:A53">
    <cfRule type="duplicateValues" dxfId="167" priority="1276"/>
  </conditionalFormatting>
  <conditionalFormatting sqref="A46:A53">
    <cfRule type="duplicateValues" dxfId="166" priority="1280"/>
  </conditionalFormatting>
  <conditionalFormatting sqref="A15:A45">
    <cfRule type="duplicateValues" dxfId="165" priority="1285"/>
  </conditionalFormatting>
  <conditionalFormatting sqref="B15:B61">
    <cfRule type="duplicateValues" dxfId="164" priority="1286"/>
  </conditionalFormatting>
  <pageMargins left="0.27" right="0.23" top="0.46" bottom="0.53" header="0.31" footer="0.3"/>
  <pageSetup paperSize="9" scale="58" fitToHeight="0" orientation="landscape" r:id="rId1"/>
  <headerFooter scaleWithDoc="0" alignWithMargins="0">
    <oddFooter>Page &amp;P of &amp;N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>
    <pageSetUpPr fitToPage="1"/>
  </sheetPr>
  <dimension ref="A1:K30"/>
  <sheetViews>
    <sheetView showGridLines="0" zoomScaleNormal="100" workbookViewId="0">
      <pane ySplit="14" topLeftCell="A15" activePane="bottomLeft" state="frozen"/>
      <selection activeCell="I15" sqref="I15"/>
      <selection pane="bottomLeft" activeCell="I15" sqref="I15"/>
    </sheetView>
  </sheetViews>
  <sheetFormatPr defaultColWidth="12.7109375" defaultRowHeight="15"/>
  <cols>
    <col min="1" max="1" width="8.140625" style="283" customWidth="1"/>
    <col min="2" max="2" width="12.140625" style="280" customWidth="1"/>
    <col min="3" max="3" width="49.140625" style="280" bestFit="1" customWidth="1"/>
    <col min="4" max="4" width="16.140625" style="278" customWidth="1"/>
    <col min="5" max="5" width="11.7109375" style="279" customWidth="1"/>
    <col min="6" max="6" width="17.7109375" style="281" customWidth="1"/>
    <col min="7" max="7" width="11.7109375" style="278" customWidth="1"/>
    <col min="8" max="8" width="17.7109375" style="278" customWidth="1"/>
    <col min="9" max="9" width="11.7109375" style="278" customWidth="1"/>
    <col min="10" max="10" width="17.7109375" style="278" customWidth="1"/>
    <col min="11" max="11" width="31.42578125" style="278" customWidth="1"/>
    <col min="12" max="16384" width="12.7109375" style="278"/>
  </cols>
  <sheetData>
    <row r="1" spans="1:11" customFormat="1" ht="15.75">
      <c r="A1" s="334" t="s">
        <v>2042</v>
      </c>
      <c r="C1" s="278"/>
      <c r="H1" s="388" t="s">
        <v>2043</v>
      </c>
      <c r="I1" s="389"/>
      <c r="J1" s="390"/>
    </row>
    <row r="2" spans="1:11" customFormat="1" ht="28.5" customHeight="1">
      <c r="A2" s="334" t="s">
        <v>2077</v>
      </c>
      <c r="C2" s="278"/>
      <c r="H2" s="394" t="s">
        <v>2045</v>
      </c>
      <c r="I2" s="395"/>
      <c r="J2" s="396"/>
    </row>
    <row r="3" spans="1:11" customFormat="1" ht="42" customHeight="1">
      <c r="A3" s="312" t="s">
        <v>2044</v>
      </c>
      <c r="B3" s="293"/>
      <c r="C3" s="293"/>
      <c r="D3" s="278"/>
      <c r="E3" s="293"/>
      <c r="F3" s="293"/>
      <c r="G3" s="293"/>
      <c r="H3" s="278"/>
      <c r="I3" s="278"/>
      <c r="J3" s="278"/>
      <c r="K3" s="306"/>
    </row>
    <row r="4" spans="1:11">
      <c r="A4" s="304" t="s">
        <v>2060</v>
      </c>
      <c r="B4" s="305"/>
      <c r="C4" s="305"/>
      <c r="D4" s="306"/>
      <c r="E4" s="305"/>
      <c r="F4" s="305"/>
      <c r="G4" s="306"/>
      <c r="H4" s="306"/>
      <c r="I4" s="306"/>
      <c r="J4" s="306"/>
      <c r="K4" s="306"/>
    </row>
    <row r="5" spans="1:11" ht="14.25">
      <c r="A5" s="304" t="s">
        <v>2046</v>
      </c>
      <c r="C5" s="304" t="s">
        <v>2047</v>
      </c>
      <c r="D5" s="304" t="s">
        <v>2048</v>
      </c>
      <c r="E5" s="281"/>
      <c r="F5" s="304" t="s">
        <v>2049</v>
      </c>
      <c r="I5" s="306"/>
      <c r="J5" s="306"/>
      <c r="K5" s="306"/>
    </row>
    <row r="6" spans="1:11">
      <c r="A6" s="305"/>
      <c r="C6" s="304" t="s">
        <v>2063</v>
      </c>
      <c r="D6" s="304" t="s">
        <v>2051</v>
      </c>
      <c r="E6" s="281"/>
      <c r="F6" s="304" t="s">
        <v>2110</v>
      </c>
      <c r="I6" s="306"/>
      <c r="J6" s="306"/>
      <c r="K6" s="306"/>
    </row>
    <row r="7" spans="1:11">
      <c r="A7" s="305"/>
      <c r="C7" s="304" t="s">
        <v>2050</v>
      </c>
      <c r="D7" s="304" t="s">
        <v>2051</v>
      </c>
      <c r="E7" s="281"/>
      <c r="F7" s="304" t="s">
        <v>2052</v>
      </c>
      <c r="I7" s="306"/>
      <c r="J7" s="306"/>
      <c r="K7" s="306"/>
    </row>
    <row r="8" spans="1:11">
      <c r="A8" s="305"/>
      <c r="C8" s="304" t="s">
        <v>2053</v>
      </c>
      <c r="D8" s="304" t="s">
        <v>2054</v>
      </c>
      <c r="E8" s="281"/>
      <c r="F8" s="304" t="s">
        <v>2052</v>
      </c>
      <c r="I8" s="306"/>
      <c r="J8" s="306"/>
      <c r="K8" s="306"/>
    </row>
    <row r="9" spans="1:11">
      <c r="A9" s="305"/>
      <c r="C9" s="304" t="s">
        <v>2061</v>
      </c>
      <c r="D9" s="304" t="s">
        <v>2062</v>
      </c>
      <c r="E9" s="281"/>
      <c r="F9" s="304" t="s">
        <v>2052</v>
      </c>
      <c r="I9" s="306"/>
      <c r="J9" s="306"/>
      <c r="K9" s="306"/>
    </row>
    <row r="10" spans="1:11">
      <c r="A10" s="305"/>
      <c r="C10" s="304" t="s">
        <v>2055</v>
      </c>
      <c r="D10" s="304" t="s">
        <v>2051</v>
      </c>
      <c r="E10" s="281"/>
      <c r="F10" s="304" t="s">
        <v>2052</v>
      </c>
      <c r="I10" s="306"/>
      <c r="J10" s="306"/>
      <c r="K10" s="306"/>
    </row>
    <row r="11" spans="1:11">
      <c r="A11" s="304" t="s">
        <v>2056</v>
      </c>
      <c r="B11" s="305"/>
      <c r="C11" s="305"/>
      <c r="D11" s="306"/>
      <c r="E11" s="305"/>
      <c r="F11" s="305"/>
      <c r="G11" s="306"/>
      <c r="H11" s="306"/>
      <c r="I11" s="306"/>
      <c r="J11" s="306"/>
      <c r="K11" s="306"/>
    </row>
    <row r="12" spans="1:11" ht="14.25">
      <c r="A12" s="278"/>
      <c r="B12" s="278"/>
      <c r="C12" s="278"/>
      <c r="E12" s="278"/>
      <c r="F12" s="278"/>
    </row>
    <row r="13" spans="1:11" ht="18.75" customHeight="1">
      <c r="A13" s="399" t="s">
        <v>1905</v>
      </c>
      <c r="B13" s="399" t="s">
        <v>2035</v>
      </c>
      <c r="C13" s="399" t="s">
        <v>1946</v>
      </c>
      <c r="D13" s="400" t="s">
        <v>2064</v>
      </c>
      <c r="E13" s="399" t="s">
        <v>2036</v>
      </c>
      <c r="F13" s="399"/>
      <c r="G13" s="399" t="s">
        <v>2037</v>
      </c>
      <c r="H13" s="399"/>
      <c r="I13" s="399" t="s">
        <v>2038</v>
      </c>
      <c r="J13" s="399"/>
      <c r="K13" s="397" t="s">
        <v>2039</v>
      </c>
    </row>
    <row r="14" spans="1:11" ht="18.75" customHeight="1">
      <c r="A14" s="399"/>
      <c r="B14" s="399"/>
      <c r="C14" s="399"/>
      <c r="D14" s="400"/>
      <c r="E14" s="315" t="s">
        <v>2040</v>
      </c>
      <c r="F14" s="315" t="s">
        <v>2041</v>
      </c>
      <c r="G14" s="315" t="s">
        <v>2040</v>
      </c>
      <c r="H14" s="315" t="s">
        <v>2041</v>
      </c>
      <c r="I14" s="315" t="s">
        <v>2040</v>
      </c>
      <c r="J14" s="315" t="s">
        <v>2041</v>
      </c>
      <c r="K14" s="397"/>
    </row>
    <row r="15" spans="1:11" ht="14.25">
      <c r="A15" s="297">
        <f>IF(B15="","",COUNTA($B$15:B15))</f>
        <v>1</v>
      </c>
      <c r="B15" s="287" t="s">
        <v>1490</v>
      </c>
      <c r="C15" s="288" t="s">
        <v>1491</v>
      </c>
      <c r="D15" s="298">
        <v>42339</v>
      </c>
      <c r="E15" s="297">
        <v>1</v>
      </c>
      <c r="F15" s="289">
        <v>54870000</v>
      </c>
      <c r="G15" s="297">
        <v>1</v>
      </c>
      <c r="H15" s="289">
        <v>54870000</v>
      </c>
      <c r="I15" s="310">
        <f t="shared" ref="I15:J20" si="0">G15-E15</f>
        <v>0</v>
      </c>
      <c r="J15" s="311">
        <f t="shared" si="0"/>
        <v>0</v>
      </c>
      <c r="K15" s="299"/>
    </row>
    <row r="16" spans="1:11" ht="14.25">
      <c r="A16" s="297">
        <f>IF(B16="","",COUNTA($B$15:B16))</f>
        <v>2</v>
      </c>
      <c r="B16" s="287" t="s">
        <v>1527</v>
      </c>
      <c r="C16" s="288" t="s">
        <v>1528</v>
      </c>
      <c r="D16" s="298">
        <v>42522</v>
      </c>
      <c r="E16" s="297">
        <v>1</v>
      </c>
      <c r="F16" s="289">
        <v>76099000</v>
      </c>
      <c r="G16" s="297">
        <v>1</v>
      </c>
      <c r="H16" s="289">
        <v>76099000</v>
      </c>
      <c r="I16" s="310">
        <f t="shared" si="0"/>
        <v>0</v>
      </c>
      <c r="J16" s="311">
        <f t="shared" si="0"/>
        <v>0</v>
      </c>
      <c r="K16" s="299"/>
    </row>
    <row r="17" spans="1:11" ht="14.25">
      <c r="A17" s="297">
        <f>IF(B17="","",COUNTA($B$15:B17))</f>
        <v>3</v>
      </c>
      <c r="B17" s="290" t="s">
        <v>1496</v>
      </c>
      <c r="C17" s="302" t="s">
        <v>1744</v>
      </c>
      <c r="D17" s="298">
        <v>42370</v>
      </c>
      <c r="E17" s="297">
        <v>1</v>
      </c>
      <c r="F17" s="289">
        <v>53967666.666666664</v>
      </c>
      <c r="G17" s="297">
        <v>1</v>
      </c>
      <c r="H17" s="289">
        <v>53967666.666666664</v>
      </c>
      <c r="I17" s="310">
        <f t="shared" si="0"/>
        <v>0</v>
      </c>
      <c r="J17" s="311">
        <f t="shared" si="0"/>
        <v>0</v>
      </c>
      <c r="K17" s="299"/>
    </row>
    <row r="18" spans="1:11" ht="14.25">
      <c r="A18" s="297">
        <f>IF(B18="","",COUNTA($B$15:B18))</f>
        <v>4</v>
      </c>
      <c r="B18" s="290" t="s">
        <v>1497</v>
      </c>
      <c r="C18" s="302" t="s">
        <v>1743</v>
      </c>
      <c r="D18" s="298">
        <v>42370</v>
      </c>
      <c r="E18" s="297">
        <v>1</v>
      </c>
      <c r="F18" s="289">
        <v>53967666.666666664</v>
      </c>
      <c r="G18" s="297">
        <v>1</v>
      </c>
      <c r="H18" s="289">
        <v>53967666.666666664</v>
      </c>
      <c r="I18" s="310">
        <f t="shared" si="0"/>
        <v>0</v>
      </c>
      <c r="J18" s="311">
        <f t="shared" si="0"/>
        <v>0</v>
      </c>
      <c r="K18" s="299"/>
    </row>
    <row r="19" spans="1:11" ht="14.25">
      <c r="A19" s="297">
        <f>IF(B19="","",COUNTA($B$15:B19))</f>
        <v>5</v>
      </c>
      <c r="B19" s="290" t="s">
        <v>1498</v>
      </c>
      <c r="C19" s="302" t="s">
        <v>1743</v>
      </c>
      <c r="D19" s="298">
        <v>42370</v>
      </c>
      <c r="E19" s="297">
        <v>1</v>
      </c>
      <c r="F19" s="289">
        <v>53967666.666666664</v>
      </c>
      <c r="G19" s="297">
        <v>1</v>
      </c>
      <c r="H19" s="289">
        <v>53967666.666666664</v>
      </c>
      <c r="I19" s="310">
        <f t="shared" si="0"/>
        <v>0</v>
      </c>
      <c r="J19" s="311">
        <f t="shared" si="0"/>
        <v>0</v>
      </c>
      <c r="K19" s="299"/>
    </row>
    <row r="20" spans="1:11" ht="14.25">
      <c r="A20" s="297">
        <f>IF(B20="","",COUNTA($B$15:B20))</f>
        <v>6</v>
      </c>
      <c r="B20" s="287" t="s">
        <v>507</v>
      </c>
      <c r="C20" s="288" t="s">
        <v>1574</v>
      </c>
      <c r="D20" s="298">
        <v>41487</v>
      </c>
      <c r="E20" s="297">
        <v>1</v>
      </c>
      <c r="F20" s="289">
        <v>549750000</v>
      </c>
      <c r="G20" s="297">
        <v>1</v>
      </c>
      <c r="H20" s="289">
        <v>549750000</v>
      </c>
      <c r="I20" s="310">
        <f t="shared" si="0"/>
        <v>0</v>
      </c>
      <c r="J20" s="311">
        <f t="shared" si="0"/>
        <v>0</v>
      </c>
      <c r="K20" s="299"/>
    </row>
    <row r="21" spans="1:11">
      <c r="A21" s="326"/>
      <c r="B21" s="327"/>
      <c r="C21" s="328"/>
      <c r="D21" s="325" t="s">
        <v>2034</v>
      </c>
      <c r="E21" s="322">
        <f t="shared" ref="E21:J21" si="1">SUM(E15:E20)</f>
        <v>6</v>
      </c>
      <c r="F21" s="282">
        <f t="shared" si="1"/>
        <v>842622000</v>
      </c>
      <c r="G21" s="322">
        <f t="shared" si="1"/>
        <v>6</v>
      </c>
      <c r="H21" s="282">
        <f t="shared" si="1"/>
        <v>842622000</v>
      </c>
      <c r="I21" s="323">
        <f t="shared" si="1"/>
        <v>0</v>
      </c>
      <c r="J21" s="324">
        <f t="shared" si="1"/>
        <v>0</v>
      </c>
      <c r="K21" s="313"/>
    </row>
    <row r="22" spans="1:11" customFormat="1" ht="12.75"/>
    <row r="23" spans="1:11" customFormat="1" ht="12.75"/>
    <row r="24" spans="1:11" customFormat="1" ht="15" customHeight="1">
      <c r="A24" s="398" t="s">
        <v>2057</v>
      </c>
      <c r="B24" s="398"/>
      <c r="C24" s="398"/>
      <c r="D24" s="398"/>
      <c r="E24" s="398"/>
      <c r="F24" s="398"/>
      <c r="G24" s="398"/>
      <c r="H24" s="398"/>
      <c r="I24" s="398"/>
      <c r="J24" s="329" t="s">
        <v>2058</v>
      </c>
      <c r="K24" s="329"/>
    </row>
    <row r="25" spans="1:11" customFormat="1" ht="14.25">
      <c r="C25" s="280"/>
      <c r="E25" s="294"/>
      <c r="F25" s="281"/>
      <c r="H25" s="278"/>
      <c r="I25" s="278"/>
    </row>
    <row r="26" spans="1:11" customFormat="1" ht="14.25">
      <c r="C26" s="280"/>
      <c r="E26" s="294"/>
      <c r="F26" s="281"/>
      <c r="H26" s="278"/>
      <c r="I26" s="278"/>
    </row>
    <row r="27" spans="1:11" customFormat="1" ht="14.25">
      <c r="C27" s="280"/>
      <c r="E27" s="294"/>
      <c r="F27" s="281"/>
      <c r="H27" s="278"/>
      <c r="I27" s="278"/>
    </row>
    <row r="28" spans="1:11" customFormat="1" ht="14.25">
      <c r="C28" s="280"/>
      <c r="E28" s="294"/>
      <c r="F28" s="281"/>
      <c r="H28" s="278"/>
      <c r="I28" s="278"/>
    </row>
    <row r="29" spans="1:11" customFormat="1" ht="14.25">
      <c r="C29" s="280"/>
      <c r="E29" s="294"/>
      <c r="F29" s="281"/>
      <c r="H29" s="278"/>
      <c r="I29" s="278"/>
    </row>
    <row r="30" spans="1:11" customFormat="1" ht="15" customHeight="1">
      <c r="A30" s="398" t="s">
        <v>2067</v>
      </c>
      <c r="B30" s="398"/>
      <c r="C30" s="398"/>
      <c r="D30" s="398"/>
      <c r="E30" s="398"/>
      <c r="F30" s="398"/>
      <c r="G30" s="398"/>
      <c r="H30" s="398"/>
      <c r="I30" s="398"/>
      <c r="J30" s="329" t="s">
        <v>2059</v>
      </c>
    </row>
  </sheetData>
  <autoFilter ref="A14:N21"/>
  <mergeCells count="12">
    <mergeCell ref="H1:J1"/>
    <mergeCell ref="H2:J2"/>
    <mergeCell ref="K13:K14"/>
    <mergeCell ref="A24:I24"/>
    <mergeCell ref="A30:I30"/>
    <mergeCell ref="A13:A14"/>
    <mergeCell ref="B13:B14"/>
    <mergeCell ref="C13:C14"/>
    <mergeCell ref="D13:D14"/>
    <mergeCell ref="E13:F13"/>
    <mergeCell ref="G13:H13"/>
    <mergeCell ref="I13:J13"/>
  </mergeCells>
  <conditionalFormatting sqref="A15:A20">
    <cfRule type="duplicateValues" dxfId="163" priority="1259"/>
  </conditionalFormatting>
  <conditionalFormatting sqref="A15:A20">
    <cfRule type="duplicateValues" dxfId="162" priority="1260"/>
  </conditionalFormatting>
  <conditionalFormatting sqref="B15:B20">
    <cfRule type="duplicateValues" dxfId="161" priority="1261"/>
  </conditionalFormatting>
  <pageMargins left="0.27" right="0.23" top="0.46" bottom="0.53" header="0.31" footer="0.3"/>
  <pageSetup paperSize="9" scale="58" fitToHeight="0" orientation="landscape" r:id="rId1"/>
  <headerFooter scaleWithDoc="0" alignWithMargins="0">
    <oddFooter>Page &amp;P of &amp;N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1:K120"/>
  <sheetViews>
    <sheetView showGridLines="0" topLeftCell="C1" zoomScaleNormal="100" workbookViewId="0">
      <pane ySplit="14" topLeftCell="A101" activePane="bottomLeft" state="frozen"/>
      <selection activeCell="I15" sqref="I15"/>
      <selection pane="bottomLeft" activeCell="I15" sqref="I15"/>
    </sheetView>
  </sheetViews>
  <sheetFormatPr defaultColWidth="12.7109375" defaultRowHeight="15"/>
  <cols>
    <col min="1" max="1" width="8.140625" style="283" customWidth="1"/>
    <col min="2" max="2" width="12.140625" style="280" customWidth="1"/>
    <col min="3" max="3" width="56.42578125" style="280" bestFit="1" customWidth="1"/>
    <col min="4" max="4" width="16.140625" style="278" customWidth="1"/>
    <col min="5" max="5" width="11.7109375" style="279" customWidth="1"/>
    <col min="6" max="6" width="19.42578125" style="281" customWidth="1"/>
    <col min="7" max="7" width="11.7109375" style="278" customWidth="1"/>
    <col min="8" max="8" width="19.42578125" style="278" customWidth="1"/>
    <col min="9" max="9" width="11.7109375" style="278" customWidth="1"/>
    <col min="10" max="10" width="19.42578125" style="278" customWidth="1"/>
    <col min="11" max="11" width="31.42578125" style="278" customWidth="1"/>
    <col min="12" max="16384" width="12.7109375" style="278"/>
  </cols>
  <sheetData>
    <row r="1" spans="1:11" customFormat="1" ht="15.75">
      <c r="A1" s="334" t="s">
        <v>2042</v>
      </c>
      <c r="B1" s="278"/>
      <c r="H1" s="388" t="s">
        <v>2043</v>
      </c>
      <c r="I1" s="389"/>
      <c r="J1" s="390"/>
    </row>
    <row r="2" spans="1:11" customFormat="1" ht="28.5" customHeight="1">
      <c r="A2" s="334" t="s">
        <v>2078</v>
      </c>
      <c r="B2" s="278"/>
      <c r="H2" s="394" t="s">
        <v>2045</v>
      </c>
      <c r="I2" s="395"/>
      <c r="J2" s="396"/>
    </row>
    <row r="3" spans="1:11" customFormat="1" ht="26.25">
      <c r="A3" s="312" t="s">
        <v>2044</v>
      </c>
      <c r="B3" s="293"/>
      <c r="C3" s="293"/>
      <c r="D3" s="278"/>
      <c r="E3" s="293"/>
      <c r="F3" s="293"/>
      <c r="G3" s="293"/>
      <c r="H3" s="278"/>
      <c r="I3" s="278"/>
      <c r="K3" s="306"/>
    </row>
    <row r="4" spans="1:11">
      <c r="A4" s="304" t="s">
        <v>2060</v>
      </c>
      <c r="B4" s="305"/>
      <c r="C4" s="305"/>
      <c r="D4" s="306"/>
      <c r="E4" s="305"/>
      <c r="F4" s="305"/>
      <c r="G4" s="306"/>
      <c r="J4" s="306"/>
      <c r="K4" s="306"/>
    </row>
    <row r="5" spans="1:11" ht="14.25">
      <c r="A5" s="304" t="s">
        <v>2046</v>
      </c>
      <c r="C5" s="304" t="s">
        <v>2047</v>
      </c>
      <c r="D5" s="304" t="s">
        <v>2048</v>
      </c>
      <c r="E5" s="281"/>
      <c r="F5" s="304" t="s">
        <v>2049</v>
      </c>
      <c r="I5" s="306"/>
      <c r="J5" s="306"/>
      <c r="K5" s="306"/>
    </row>
    <row r="6" spans="1:11">
      <c r="A6" s="305"/>
      <c r="C6" s="304" t="s">
        <v>2063</v>
      </c>
      <c r="D6" s="304" t="s">
        <v>2051</v>
      </c>
      <c r="E6" s="281"/>
      <c r="F6" s="304" t="s">
        <v>2110</v>
      </c>
      <c r="I6" s="306"/>
      <c r="J6" s="306"/>
      <c r="K6" s="306"/>
    </row>
    <row r="7" spans="1:11">
      <c r="A7" s="305"/>
      <c r="C7" s="304" t="s">
        <v>2050</v>
      </c>
      <c r="D7" s="304" t="s">
        <v>2051</v>
      </c>
      <c r="E7" s="281"/>
      <c r="F7" s="304" t="s">
        <v>2052</v>
      </c>
      <c r="I7" s="306"/>
      <c r="J7" s="306"/>
      <c r="K7" s="306"/>
    </row>
    <row r="8" spans="1:11">
      <c r="A8" s="305"/>
      <c r="C8" s="304" t="s">
        <v>2053</v>
      </c>
      <c r="D8" s="304" t="s">
        <v>2054</v>
      </c>
      <c r="E8" s="281"/>
      <c r="F8" s="304" t="s">
        <v>2052</v>
      </c>
      <c r="I8" s="306"/>
      <c r="J8" s="306"/>
      <c r="K8" s="306"/>
    </row>
    <row r="9" spans="1:11">
      <c r="A9" s="305"/>
      <c r="C9" s="304" t="s">
        <v>2061</v>
      </c>
      <c r="D9" s="304" t="s">
        <v>2062</v>
      </c>
      <c r="E9" s="281"/>
      <c r="F9" s="304" t="s">
        <v>2052</v>
      </c>
      <c r="I9" s="306"/>
      <c r="J9" s="306"/>
      <c r="K9" s="306"/>
    </row>
    <row r="10" spans="1:11">
      <c r="A10" s="305"/>
      <c r="C10" s="304" t="s">
        <v>2055</v>
      </c>
      <c r="D10" s="304" t="s">
        <v>2051</v>
      </c>
      <c r="E10" s="281"/>
      <c r="F10" s="304" t="s">
        <v>2052</v>
      </c>
      <c r="I10" s="306"/>
      <c r="J10" s="306"/>
      <c r="K10" s="306"/>
    </row>
    <row r="11" spans="1:11">
      <c r="A11" s="304" t="s">
        <v>2056</v>
      </c>
      <c r="B11" s="305"/>
      <c r="C11" s="305"/>
      <c r="D11" s="306"/>
      <c r="E11" s="305"/>
      <c r="F11" s="305"/>
      <c r="G11" s="306"/>
      <c r="H11" s="306"/>
      <c r="I11" s="306"/>
      <c r="J11" s="306"/>
      <c r="K11" s="306"/>
    </row>
    <row r="12" spans="1:11" ht="14.25">
      <c r="A12" s="278"/>
      <c r="B12" s="278"/>
      <c r="C12" s="278"/>
      <c r="E12" s="278"/>
      <c r="F12" s="278"/>
    </row>
    <row r="13" spans="1:11" ht="18.75" customHeight="1">
      <c r="A13" s="399" t="s">
        <v>1905</v>
      </c>
      <c r="B13" s="399" t="s">
        <v>2035</v>
      </c>
      <c r="C13" s="399" t="s">
        <v>1946</v>
      </c>
      <c r="D13" s="400" t="s">
        <v>2064</v>
      </c>
      <c r="E13" s="399" t="s">
        <v>2036</v>
      </c>
      <c r="F13" s="399"/>
      <c r="G13" s="399" t="s">
        <v>2037</v>
      </c>
      <c r="H13" s="399"/>
      <c r="I13" s="399" t="s">
        <v>2038</v>
      </c>
      <c r="J13" s="399"/>
      <c r="K13" s="397" t="s">
        <v>2039</v>
      </c>
    </row>
    <row r="14" spans="1:11" ht="18.75" customHeight="1">
      <c r="A14" s="399"/>
      <c r="B14" s="399"/>
      <c r="C14" s="399"/>
      <c r="D14" s="400"/>
      <c r="E14" s="315" t="s">
        <v>2040</v>
      </c>
      <c r="F14" s="315" t="s">
        <v>2041</v>
      </c>
      <c r="G14" s="315" t="s">
        <v>2040</v>
      </c>
      <c r="H14" s="315" t="s">
        <v>2041</v>
      </c>
      <c r="I14" s="315" t="s">
        <v>2040</v>
      </c>
      <c r="J14" s="315" t="s">
        <v>2041</v>
      </c>
      <c r="K14" s="397"/>
    </row>
    <row r="15" spans="1:11" ht="19.5" customHeight="1">
      <c r="A15" s="297">
        <f>IF(B15="","",COUNTA($B$15:B15))</f>
        <v>1</v>
      </c>
      <c r="B15" s="290" t="s">
        <v>1998</v>
      </c>
      <c r="C15" s="288" t="s">
        <v>1996</v>
      </c>
      <c r="D15" s="298">
        <v>43627</v>
      </c>
      <c r="E15" s="297">
        <v>1</v>
      </c>
      <c r="F15" s="289">
        <v>85320000</v>
      </c>
      <c r="G15" s="297">
        <v>1</v>
      </c>
      <c r="H15" s="289">
        <v>85320000</v>
      </c>
      <c r="I15" s="310">
        <f t="shared" ref="I15:I46" si="0">G15-E15</f>
        <v>0</v>
      </c>
      <c r="J15" s="311">
        <f t="shared" ref="J15:J46" si="1">H15-F15</f>
        <v>0</v>
      </c>
      <c r="K15" s="299"/>
    </row>
    <row r="16" spans="1:11" ht="19.5" customHeight="1">
      <c r="A16" s="297">
        <f>IF(B16="","",COUNTA($B$15:B16))</f>
        <v>2</v>
      </c>
      <c r="B16" s="287" t="s">
        <v>661</v>
      </c>
      <c r="C16" s="288" t="s">
        <v>1226</v>
      </c>
      <c r="D16" s="298">
        <v>40603</v>
      </c>
      <c r="E16" s="297">
        <v>1</v>
      </c>
      <c r="F16" s="289">
        <v>35520000</v>
      </c>
      <c r="G16" s="297">
        <v>1</v>
      </c>
      <c r="H16" s="289">
        <v>35520000</v>
      </c>
      <c r="I16" s="310">
        <f t="shared" si="0"/>
        <v>0</v>
      </c>
      <c r="J16" s="311">
        <f t="shared" si="1"/>
        <v>0</v>
      </c>
      <c r="K16" s="299" t="s">
        <v>2111</v>
      </c>
    </row>
    <row r="17" spans="1:11" ht="19.5" customHeight="1">
      <c r="A17" s="297">
        <f>IF(B17="","",COUNTA($B$15:B17))</f>
        <v>3</v>
      </c>
      <c r="B17" s="287" t="s">
        <v>695</v>
      </c>
      <c r="C17" s="288" t="s">
        <v>1227</v>
      </c>
      <c r="D17" s="298">
        <v>40756</v>
      </c>
      <c r="E17" s="297">
        <v>1</v>
      </c>
      <c r="F17" s="289">
        <v>58952000</v>
      </c>
      <c r="G17" s="297">
        <v>1</v>
      </c>
      <c r="H17" s="289">
        <v>58952000</v>
      </c>
      <c r="I17" s="310">
        <f t="shared" si="0"/>
        <v>0</v>
      </c>
      <c r="J17" s="311">
        <f t="shared" si="1"/>
        <v>0</v>
      </c>
      <c r="K17" s="299"/>
    </row>
    <row r="18" spans="1:11" ht="19.5" customHeight="1">
      <c r="A18" s="297">
        <f>IF(B18="","",COUNTA($B$15:B18))</f>
        <v>4</v>
      </c>
      <c r="B18" s="290" t="s">
        <v>1539</v>
      </c>
      <c r="C18" s="288" t="s">
        <v>1538</v>
      </c>
      <c r="D18" s="298">
        <v>42644</v>
      </c>
      <c r="E18" s="297">
        <v>1</v>
      </c>
      <c r="F18" s="289">
        <v>244274050</v>
      </c>
      <c r="G18" s="297">
        <v>1</v>
      </c>
      <c r="H18" s="289">
        <v>244274050</v>
      </c>
      <c r="I18" s="310">
        <f t="shared" si="0"/>
        <v>0</v>
      </c>
      <c r="J18" s="311">
        <f t="shared" si="1"/>
        <v>0</v>
      </c>
      <c r="K18" s="299"/>
    </row>
    <row r="19" spans="1:11" ht="19.5" customHeight="1">
      <c r="A19" s="297">
        <f>IF(B19="","",COUNTA($B$15:B19))</f>
        <v>5</v>
      </c>
      <c r="B19" s="290" t="s">
        <v>1827</v>
      </c>
      <c r="C19" s="288" t="s">
        <v>1977</v>
      </c>
      <c r="D19" s="298">
        <v>43381</v>
      </c>
      <c r="E19" s="297">
        <v>1</v>
      </c>
      <c r="F19" s="289">
        <v>52000000</v>
      </c>
      <c r="G19" s="297">
        <v>1</v>
      </c>
      <c r="H19" s="289">
        <v>52000000</v>
      </c>
      <c r="I19" s="310">
        <f t="shared" si="0"/>
        <v>0</v>
      </c>
      <c r="J19" s="311">
        <f t="shared" si="1"/>
        <v>0</v>
      </c>
      <c r="K19" s="299"/>
    </row>
    <row r="20" spans="1:11" ht="19.5" customHeight="1">
      <c r="A20" s="297">
        <f>IF(B20="","",COUNTA($B$15:B20))</f>
        <v>6</v>
      </c>
      <c r="B20" s="290" t="s">
        <v>1978</v>
      </c>
      <c r="C20" s="288" t="s">
        <v>2016</v>
      </c>
      <c r="D20" s="298">
        <v>43575</v>
      </c>
      <c r="E20" s="297">
        <v>1</v>
      </c>
      <c r="F20" s="289">
        <v>60000000</v>
      </c>
      <c r="G20" s="297">
        <v>1</v>
      </c>
      <c r="H20" s="289">
        <v>60000000</v>
      </c>
      <c r="I20" s="310">
        <f t="shared" si="0"/>
        <v>0</v>
      </c>
      <c r="J20" s="311">
        <f t="shared" si="1"/>
        <v>0</v>
      </c>
      <c r="K20" s="299"/>
    </row>
    <row r="21" spans="1:11" ht="19.5" customHeight="1">
      <c r="A21" s="297">
        <f>IF(B21="","",COUNTA($B$15:B21))</f>
        <v>7</v>
      </c>
      <c r="B21" s="290" t="s">
        <v>1976</v>
      </c>
      <c r="C21" s="288" t="s">
        <v>1982</v>
      </c>
      <c r="D21" s="298">
        <v>43553</v>
      </c>
      <c r="E21" s="297">
        <v>1</v>
      </c>
      <c r="F21" s="289">
        <v>64235000</v>
      </c>
      <c r="G21" s="297">
        <v>1</v>
      </c>
      <c r="H21" s="289">
        <v>64235000</v>
      </c>
      <c r="I21" s="310">
        <f t="shared" si="0"/>
        <v>0</v>
      </c>
      <c r="J21" s="311">
        <f t="shared" si="1"/>
        <v>0</v>
      </c>
      <c r="K21" s="299"/>
    </row>
    <row r="22" spans="1:11" ht="19.5" customHeight="1">
      <c r="A22" s="297">
        <f>IF(B22="","",COUNTA($B$15:B22))</f>
        <v>8</v>
      </c>
      <c r="B22" s="287" t="s">
        <v>551</v>
      </c>
      <c r="C22" s="288" t="s">
        <v>1138</v>
      </c>
      <c r="D22" s="298">
        <v>40787</v>
      </c>
      <c r="E22" s="297">
        <v>1</v>
      </c>
      <c r="F22" s="289">
        <v>83320000</v>
      </c>
      <c r="G22" s="297">
        <v>1</v>
      </c>
      <c r="H22" s="289">
        <v>83320000</v>
      </c>
      <c r="I22" s="310">
        <f t="shared" si="0"/>
        <v>0</v>
      </c>
      <c r="J22" s="311">
        <f t="shared" si="1"/>
        <v>0</v>
      </c>
      <c r="K22" s="299"/>
    </row>
    <row r="23" spans="1:11" ht="19.5" customHeight="1">
      <c r="A23" s="297">
        <f>IF(B23="","",COUNTA($B$15:B23))</f>
        <v>9</v>
      </c>
      <c r="B23" s="287" t="s">
        <v>1554</v>
      </c>
      <c r="C23" s="288" t="s">
        <v>1706</v>
      </c>
      <c r="D23" s="298">
        <v>42705</v>
      </c>
      <c r="E23" s="297">
        <v>1</v>
      </c>
      <c r="F23" s="289">
        <v>33811000</v>
      </c>
      <c r="G23" s="297">
        <v>1</v>
      </c>
      <c r="H23" s="289">
        <v>33811000</v>
      </c>
      <c r="I23" s="310">
        <f t="shared" si="0"/>
        <v>0</v>
      </c>
      <c r="J23" s="311">
        <f t="shared" si="1"/>
        <v>0</v>
      </c>
      <c r="K23" s="299"/>
    </row>
    <row r="24" spans="1:11" ht="19.5" customHeight="1">
      <c r="A24" s="297">
        <f>IF(B24="","",COUNTA($B$15:B24))</f>
        <v>10</v>
      </c>
      <c r="B24" s="287" t="s">
        <v>688</v>
      </c>
      <c r="C24" s="288" t="s">
        <v>1140</v>
      </c>
      <c r="D24" s="298">
        <v>40848</v>
      </c>
      <c r="E24" s="297">
        <v>1</v>
      </c>
      <c r="F24" s="289">
        <v>2383805118</v>
      </c>
      <c r="G24" s="297">
        <v>1</v>
      </c>
      <c r="H24" s="289">
        <v>2383805118</v>
      </c>
      <c r="I24" s="310">
        <f t="shared" si="0"/>
        <v>0</v>
      </c>
      <c r="J24" s="311">
        <f t="shared" si="1"/>
        <v>0</v>
      </c>
      <c r="K24" s="299"/>
    </row>
    <row r="25" spans="1:11" ht="19.5" customHeight="1">
      <c r="A25" s="297">
        <f>IF(B25="","",COUNTA($B$15:B25))</f>
        <v>11</v>
      </c>
      <c r="B25" s="287" t="s">
        <v>378</v>
      </c>
      <c r="C25" s="288" t="s">
        <v>1132</v>
      </c>
      <c r="D25" s="298">
        <v>40544</v>
      </c>
      <c r="E25" s="297">
        <v>1</v>
      </c>
      <c r="F25" s="289">
        <v>225280000</v>
      </c>
      <c r="G25" s="297">
        <v>1</v>
      </c>
      <c r="H25" s="289">
        <v>225280000</v>
      </c>
      <c r="I25" s="310">
        <f t="shared" si="0"/>
        <v>0</v>
      </c>
      <c r="J25" s="311">
        <f t="shared" si="1"/>
        <v>0</v>
      </c>
      <c r="K25" s="299"/>
    </row>
    <row r="26" spans="1:11" ht="19.5" customHeight="1">
      <c r="A26" s="297">
        <f>IF(B26="","",COUNTA($B$15:B26))</f>
        <v>12</v>
      </c>
      <c r="B26" s="287" t="s">
        <v>277</v>
      </c>
      <c r="C26" s="288" t="s">
        <v>1129</v>
      </c>
      <c r="D26" s="298">
        <v>40725</v>
      </c>
      <c r="E26" s="297">
        <v>1</v>
      </c>
      <c r="F26" s="289">
        <v>2144504000</v>
      </c>
      <c r="G26" s="297">
        <v>1</v>
      </c>
      <c r="H26" s="289">
        <v>2144504000</v>
      </c>
      <c r="I26" s="310">
        <f t="shared" si="0"/>
        <v>0</v>
      </c>
      <c r="J26" s="311">
        <f t="shared" si="1"/>
        <v>0</v>
      </c>
      <c r="K26" s="299"/>
    </row>
    <row r="27" spans="1:11" ht="19.5" customHeight="1">
      <c r="A27" s="297">
        <f>IF(B27="","",COUNTA($B$15:B27))</f>
        <v>13</v>
      </c>
      <c r="B27" s="287" t="s">
        <v>554</v>
      </c>
      <c r="C27" s="288" t="s">
        <v>1148</v>
      </c>
      <c r="D27" s="298">
        <v>40787</v>
      </c>
      <c r="E27" s="297">
        <v>1</v>
      </c>
      <c r="F27" s="289">
        <v>34636363</v>
      </c>
      <c r="G27" s="297">
        <v>1</v>
      </c>
      <c r="H27" s="289">
        <v>34636363</v>
      </c>
      <c r="I27" s="310">
        <f t="shared" si="0"/>
        <v>0</v>
      </c>
      <c r="J27" s="311">
        <f t="shared" si="1"/>
        <v>0</v>
      </c>
      <c r="K27" s="299"/>
    </row>
    <row r="28" spans="1:11" ht="19.5" customHeight="1">
      <c r="A28" s="297">
        <f>IF(B28="","",COUNTA($B$15:B28))</f>
        <v>14</v>
      </c>
      <c r="B28" s="290" t="s">
        <v>1991</v>
      </c>
      <c r="C28" s="288" t="s">
        <v>1993</v>
      </c>
      <c r="D28" s="298">
        <v>43609</v>
      </c>
      <c r="E28" s="297">
        <v>1</v>
      </c>
      <c r="F28" s="289">
        <v>2645530000</v>
      </c>
      <c r="G28" s="297">
        <v>1</v>
      </c>
      <c r="H28" s="289">
        <v>2645530000</v>
      </c>
      <c r="I28" s="310">
        <f t="shared" si="0"/>
        <v>0</v>
      </c>
      <c r="J28" s="311">
        <f t="shared" si="1"/>
        <v>0</v>
      </c>
      <c r="K28" s="299"/>
    </row>
    <row r="29" spans="1:11" ht="19.5" customHeight="1">
      <c r="A29" s="297">
        <f>IF(B29="","",COUNTA($B$15:B29))</f>
        <v>15</v>
      </c>
      <c r="B29" s="287" t="s">
        <v>76</v>
      </c>
      <c r="C29" s="288" t="s">
        <v>1146</v>
      </c>
      <c r="D29" s="298">
        <v>40725</v>
      </c>
      <c r="E29" s="297">
        <v>1</v>
      </c>
      <c r="F29" s="289">
        <v>4483459390</v>
      </c>
      <c r="G29" s="297">
        <v>1</v>
      </c>
      <c r="H29" s="289">
        <v>4483459390</v>
      </c>
      <c r="I29" s="310">
        <f t="shared" si="0"/>
        <v>0</v>
      </c>
      <c r="J29" s="311">
        <f t="shared" si="1"/>
        <v>0</v>
      </c>
      <c r="K29" s="299"/>
    </row>
    <row r="30" spans="1:11" ht="19.5" customHeight="1">
      <c r="A30" s="297">
        <f>IF(B30="","",COUNTA($B$15:B30))</f>
        <v>16</v>
      </c>
      <c r="B30" s="287" t="s">
        <v>119</v>
      </c>
      <c r="C30" s="288" t="s">
        <v>1146</v>
      </c>
      <c r="D30" s="298">
        <v>41275</v>
      </c>
      <c r="E30" s="297">
        <v>1</v>
      </c>
      <c r="F30" s="289">
        <v>382066442</v>
      </c>
      <c r="G30" s="297">
        <v>1</v>
      </c>
      <c r="H30" s="289">
        <v>382066442</v>
      </c>
      <c r="I30" s="310">
        <f t="shared" si="0"/>
        <v>0</v>
      </c>
      <c r="J30" s="311">
        <f t="shared" si="1"/>
        <v>0</v>
      </c>
      <c r="K30" s="299"/>
    </row>
    <row r="31" spans="1:11" ht="19.5" customHeight="1">
      <c r="A31" s="297">
        <f>IF(B31="","",COUNTA($B$15:B31))</f>
        <v>17</v>
      </c>
      <c r="B31" s="287" t="s">
        <v>700</v>
      </c>
      <c r="C31" s="288" t="s">
        <v>1146</v>
      </c>
      <c r="D31" s="298">
        <v>41334</v>
      </c>
      <c r="E31" s="297">
        <v>1</v>
      </c>
      <c r="F31" s="289">
        <v>40086504</v>
      </c>
      <c r="G31" s="297">
        <v>1</v>
      </c>
      <c r="H31" s="289">
        <v>40086504</v>
      </c>
      <c r="I31" s="310">
        <f t="shared" si="0"/>
        <v>0</v>
      </c>
      <c r="J31" s="311">
        <f t="shared" si="1"/>
        <v>0</v>
      </c>
      <c r="K31" s="299"/>
    </row>
    <row r="32" spans="1:11" ht="19.5" customHeight="1">
      <c r="A32" s="297">
        <f>IF(B32="","",COUNTA($B$15:B32))</f>
        <v>18</v>
      </c>
      <c r="B32" s="287" t="s">
        <v>20</v>
      </c>
      <c r="C32" s="288" t="s">
        <v>1146</v>
      </c>
      <c r="D32" s="298">
        <v>41456</v>
      </c>
      <c r="E32" s="297">
        <v>1</v>
      </c>
      <c r="F32" s="289">
        <v>770168234</v>
      </c>
      <c r="G32" s="297">
        <v>1</v>
      </c>
      <c r="H32" s="289">
        <v>770168234</v>
      </c>
      <c r="I32" s="310">
        <f t="shared" si="0"/>
        <v>0</v>
      </c>
      <c r="J32" s="311">
        <f t="shared" si="1"/>
        <v>0</v>
      </c>
      <c r="K32" s="299"/>
    </row>
    <row r="33" spans="1:11" ht="19.5" customHeight="1">
      <c r="A33" s="297">
        <f>IF(B33="","",COUNTA($B$15:B33))</f>
        <v>19</v>
      </c>
      <c r="B33" s="287" t="s">
        <v>1636</v>
      </c>
      <c r="C33" s="288" t="s">
        <v>1146</v>
      </c>
      <c r="D33" s="298">
        <v>42826</v>
      </c>
      <c r="E33" s="297">
        <v>1</v>
      </c>
      <c r="F33" s="289">
        <v>1992745244</v>
      </c>
      <c r="G33" s="297">
        <v>1</v>
      </c>
      <c r="H33" s="289">
        <v>1992745244</v>
      </c>
      <c r="I33" s="310">
        <f t="shared" si="0"/>
        <v>0</v>
      </c>
      <c r="J33" s="311">
        <f t="shared" si="1"/>
        <v>0</v>
      </c>
      <c r="K33" s="299"/>
    </row>
    <row r="34" spans="1:11" ht="19.5" customHeight="1">
      <c r="A34" s="297">
        <f>IF(B34="","",COUNTA($B$15:B34))</f>
        <v>20</v>
      </c>
      <c r="B34" s="287" t="s">
        <v>1643</v>
      </c>
      <c r="C34" s="288" t="s">
        <v>1146</v>
      </c>
      <c r="D34" s="314">
        <v>42878</v>
      </c>
      <c r="E34" s="297">
        <v>1</v>
      </c>
      <c r="F34" s="289">
        <v>400920000</v>
      </c>
      <c r="G34" s="297">
        <v>1</v>
      </c>
      <c r="H34" s="289">
        <v>400920000</v>
      </c>
      <c r="I34" s="310">
        <f t="shared" si="0"/>
        <v>0</v>
      </c>
      <c r="J34" s="311">
        <f t="shared" si="1"/>
        <v>0</v>
      </c>
      <c r="K34" s="299"/>
    </row>
    <row r="35" spans="1:11" ht="19.5" customHeight="1">
      <c r="A35" s="297">
        <f>IF(B35="","",COUNTA($B$15:B35))</f>
        <v>21</v>
      </c>
      <c r="B35" s="287" t="s">
        <v>880</v>
      </c>
      <c r="C35" s="288" t="s">
        <v>1051</v>
      </c>
      <c r="D35" s="298">
        <v>41852</v>
      </c>
      <c r="E35" s="297">
        <v>1</v>
      </c>
      <c r="F35" s="289">
        <v>350124664</v>
      </c>
      <c r="G35" s="297">
        <v>1</v>
      </c>
      <c r="H35" s="289">
        <v>350124664</v>
      </c>
      <c r="I35" s="310">
        <f t="shared" si="0"/>
        <v>0</v>
      </c>
      <c r="J35" s="311">
        <f t="shared" si="1"/>
        <v>0</v>
      </c>
      <c r="K35" s="299"/>
    </row>
    <row r="36" spans="1:11" ht="19.5" customHeight="1">
      <c r="A36" s="297">
        <f>IF(B36="","",COUNTA($B$15:B36))</f>
        <v>22</v>
      </c>
      <c r="B36" s="287" t="s">
        <v>1591</v>
      </c>
      <c r="C36" s="288" t="s">
        <v>1592</v>
      </c>
      <c r="D36" s="298">
        <v>42824</v>
      </c>
      <c r="E36" s="297">
        <v>1</v>
      </c>
      <c r="F36" s="289">
        <v>871000000</v>
      </c>
      <c r="G36" s="297">
        <v>1</v>
      </c>
      <c r="H36" s="289">
        <v>871000000</v>
      </c>
      <c r="I36" s="310">
        <f t="shared" si="0"/>
        <v>0</v>
      </c>
      <c r="J36" s="311">
        <f t="shared" si="1"/>
        <v>0</v>
      </c>
      <c r="K36" s="299"/>
    </row>
    <row r="37" spans="1:11" ht="19.5" customHeight="1">
      <c r="A37" s="297">
        <f>IF(B37="","",COUNTA($B$15:B37))</f>
        <v>23</v>
      </c>
      <c r="B37" s="290" t="s">
        <v>1974</v>
      </c>
      <c r="C37" s="288" t="s">
        <v>1985</v>
      </c>
      <c r="D37" s="298">
        <v>43552</v>
      </c>
      <c r="E37" s="297">
        <v>1</v>
      </c>
      <c r="F37" s="289">
        <v>99437000</v>
      </c>
      <c r="G37" s="297">
        <v>1</v>
      </c>
      <c r="H37" s="289">
        <v>99437000</v>
      </c>
      <c r="I37" s="310">
        <f t="shared" si="0"/>
        <v>0</v>
      </c>
      <c r="J37" s="311">
        <f t="shared" si="1"/>
        <v>0</v>
      </c>
      <c r="K37" s="299"/>
    </row>
    <row r="38" spans="1:11" ht="19.5" customHeight="1">
      <c r="A38" s="297">
        <f>IF(B38="","",COUNTA($B$15:B38))</f>
        <v>24</v>
      </c>
      <c r="B38" s="287" t="s">
        <v>257</v>
      </c>
      <c r="C38" s="288" t="s">
        <v>1137</v>
      </c>
      <c r="D38" s="298">
        <v>40756</v>
      </c>
      <c r="E38" s="297">
        <v>1</v>
      </c>
      <c r="F38" s="289">
        <v>422697600</v>
      </c>
      <c r="G38" s="297">
        <v>1</v>
      </c>
      <c r="H38" s="289">
        <v>422697600</v>
      </c>
      <c r="I38" s="310">
        <f t="shared" si="0"/>
        <v>0</v>
      </c>
      <c r="J38" s="311">
        <f t="shared" si="1"/>
        <v>0</v>
      </c>
      <c r="K38" s="299"/>
    </row>
    <row r="39" spans="1:11" ht="19.5" customHeight="1">
      <c r="A39" s="297">
        <f>IF(B39="","",COUNTA($B$15:B39))</f>
        <v>25</v>
      </c>
      <c r="B39" s="287" t="s">
        <v>697</v>
      </c>
      <c r="C39" s="288" t="s">
        <v>1136</v>
      </c>
      <c r="D39" s="298">
        <v>40756</v>
      </c>
      <c r="E39" s="297">
        <v>1</v>
      </c>
      <c r="F39" s="289">
        <v>610915757</v>
      </c>
      <c r="G39" s="297">
        <v>1</v>
      </c>
      <c r="H39" s="289">
        <v>610915757</v>
      </c>
      <c r="I39" s="310">
        <f t="shared" si="0"/>
        <v>0</v>
      </c>
      <c r="J39" s="311">
        <f t="shared" si="1"/>
        <v>0</v>
      </c>
      <c r="K39" s="299"/>
    </row>
    <row r="40" spans="1:11" ht="19.5" customHeight="1">
      <c r="A40" s="297">
        <f>IF(B40="","",COUNTA($B$15:B40))</f>
        <v>26</v>
      </c>
      <c r="B40" s="287" t="s">
        <v>518</v>
      </c>
      <c r="C40" s="288" t="s">
        <v>1130</v>
      </c>
      <c r="D40" s="298">
        <v>40848</v>
      </c>
      <c r="E40" s="297">
        <v>1</v>
      </c>
      <c r="F40" s="289">
        <v>118431449226</v>
      </c>
      <c r="G40" s="297">
        <v>1</v>
      </c>
      <c r="H40" s="289">
        <v>118431449226</v>
      </c>
      <c r="I40" s="310">
        <f t="shared" si="0"/>
        <v>0</v>
      </c>
      <c r="J40" s="311">
        <f t="shared" si="1"/>
        <v>0</v>
      </c>
      <c r="K40" s="299"/>
    </row>
    <row r="41" spans="1:11" ht="19.5" customHeight="1">
      <c r="A41" s="297">
        <f>IF(B41="","",COUNTA($B$15:B41))</f>
        <v>27</v>
      </c>
      <c r="B41" s="287" t="s">
        <v>530</v>
      </c>
      <c r="C41" s="288" t="s">
        <v>1945</v>
      </c>
      <c r="D41" s="298">
        <v>42278</v>
      </c>
      <c r="E41" s="297">
        <v>1</v>
      </c>
      <c r="F41" s="289">
        <v>1205708220</v>
      </c>
      <c r="G41" s="297">
        <v>1</v>
      </c>
      <c r="H41" s="289">
        <v>1205708220</v>
      </c>
      <c r="I41" s="310">
        <f t="shared" si="0"/>
        <v>0</v>
      </c>
      <c r="J41" s="311">
        <f t="shared" si="1"/>
        <v>0</v>
      </c>
      <c r="K41" s="299"/>
    </row>
    <row r="42" spans="1:11" ht="19.5" customHeight="1">
      <c r="A42" s="297">
        <f>IF(B42="","",COUNTA($B$15:B42))</f>
        <v>28</v>
      </c>
      <c r="B42" s="287" t="s">
        <v>519</v>
      </c>
      <c r="C42" s="288" t="s">
        <v>1224</v>
      </c>
      <c r="D42" s="298">
        <v>40725</v>
      </c>
      <c r="E42" s="297">
        <v>1</v>
      </c>
      <c r="F42" s="289">
        <v>163380000</v>
      </c>
      <c r="G42" s="297">
        <v>1</v>
      </c>
      <c r="H42" s="289">
        <v>163380000</v>
      </c>
      <c r="I42" s="310">
        <f t="shared" si="0"/>
        <v>0</v>
      </c>
      <c r="J42" s="311">
        <f t="shared" si="1"/>
        <v>0</v>
      </c>
      <c r="K42" s="299"/>
    </row>
    <row r="43" spans="1:11" ht="19.5" customHeight="1">
      <c r="A43" s="297">
        <f>IF(B43="","",COUNTA($B$15:B43))</f>
        <v>29</v>
      </c>
      <c r="B43" s="290" t="s">
        <v>1832</v>
      </c>
      <c r="C43" s="288" t="s">
        <v>1833</v>
      </c>
      <c r="D43" s="298">
        <v>43381</v>
      </c>
      <c r="E43" s="297">
        <v>1</v>
      </c>
      <c r="F43" s="289">
        <v>706626914</v>
      </c>
      <c r="G43" s="297">
        <v>1</v>
      </c>
      <c r="H43" s="289">
        <v>706626914</v>
      </c>
      <c r="I43" s="310">
        <f t="shared" si="0"/>
        <v>0</v>
      </c>
      <c r="J43" s="311">
        <f t="shared" si="1"/>
        <v>0</v>
      </c>
      <c r="K43" s="299"/>
    </row>
    <row r="44" spans="1:11" ht="19.5" customHeight="1">
      <c r="A44" s="297">
        <f>IF(B44="","",COUNTA($B$15:B44))</f>
        <v>30</v>
      </c>
      <c r="B44" s="287" t="s">
        <v>157</v>
      </c>
      <c r="C44" s="288" t="s">
        <v>1193</v>
      </c>
      <c r="D44" s="298">
        <v>39356</v>
      </c>
      <c r="E44" s="297">
        <v>1</v>
      </c>
      <c r="F44" s="289">
        <v>38844000</v>
      </c>
      <c r="G44" s="297">
        <v>1</v>
      </c>
      <c r="H44" s="289">
        <v>38844000</v>
      </c>
      <c r="I44" s="310">
        <f t="shared" si="0"/>
        <v>0</v>
      </c>
      <c r="J44" s="311">
        <f t="shared" si="1"/>
        <v>0</v>
      </c>
      <c r="K44" s="299"/>
    </row>
    <row r="45" spans="1:11" ht="19.5" customHeight="1">
      <c r="A45" s="297">
        <f>IF(B45="","",COUNTA($B$15:B45))</f>
        <v>31</v>
      </c>
      <c r="B45" s="287" t="s">
        <v>517</v>
      </c>
      <c r="C45" s="288" t="s">
        <v>1205</v>
      </c>
      <c r="D45" s="298">
        <v>40725</v>
      </c>
      <c r="E45" s="297">
        <v>1</v>
      </c>
      <c r="F45" s="289">
        <v>45321390</v>
      </c>
      <c r="G45" s="297">
        <v>1</v>
      </c>
      <c r="H45" s="289">
        <v>45321390</v>
      </c>
      <c r="I45" s="310">
        <f t="shared" si="0"/>
        <v>0</v>
      </c>
      <c r="J45" s="311">
        <f t="shared" si="1"/>
        <v>0</v>
      </c>
      <c r="K45" s="299"/>
    </row>
    <row r="46" spans="1:11" ht="19.5" customHeight="1">
      <c r="A46" s="297">
        <f>IF(B46="","",COUNTA($B$15:B46))</f>
        <v>32</v>
      </c>
      <c r="B46" s="287" t="s">
        <v>371</v>
      </c>
      <c r="C46" s="288" t="s">
        <v>1175</v>
      </c>
      <c r="D46" s="298">
        <v>38322</v>
      </c>
      <c r="E46" s="297">
        <v>1</v>
      </c>
      <c r="F46" s="289">
        <v>30771000</v>
      </c>
      <c r="G46" s="297">
        <v>1</v>
      </c>
      <c r="H46" s="289">
        <v>30771000</v>
      </c>
      <c r="I46" s="310">
        <f t="shared" si="0"/>
        <v>0</v>
      </c>
      <c r="J46" s="311">
        <f t="shared" si="1"/>
        <v>0</v>
      </c>
      <c r="K46" s="299"/>
    </row>
    <row r="47" spans="1:11" ht="19.5" customHeight="1">
      <c r="A47" s="297">
        <f>IF(B47="","",COUNTA($B$15:B47))</f>
        <v>33</v>
      </c>
      <c r="B47" s="287" t="s">
        <v>516</v>
      </c>
      <c r="C47" s="288" t="s">
        <v>1204</v>
      </c>
      <c r="D47" s="298">
        <v>40725</v>
      </c>
      <c r="E47" s="297">
        <v>1</v>
      </c>
      <c r="F47" s="289">
        <v>53565390</v>
      </c>
      <c r="G47" s="297">
        <v>1</v>
      </c>
      <c r="H47" s="289">
        <v>53565390</v>
      </c>
      <c r="I47" s="310">
        <f t="shared" ref="I47:I78" si="2">G47-E47</f>
        <v>0</v>
      </c>
      <c r="J47" s="311">
        <f t="shared" ref="J47:J78" si="3">H47-F47</f>
        <v>0</v>
      </c>
      <c r="K47" s="299"/>
    </row>
    <row r="48" spans="1:11" ht="19.5" customHeight="1">
      <c r="A48" s="297">
        <f>IF(B48="","",COUNTA($B$15:B48))</f>
        <v>34</v>
      </c>
      <c r="B48" s="287" t="s">
        <v>710</v>
      </c>
      <c r="C48" s="288" t="s">
        <v>1691</v>
      </c>
      <c r="D48" s="301">
        <v>41699</v>
      </c>
      <c r="E48" s="297">
        <v>1</v>
      </c>
      <c r="F48" s="289">
        <v>96031020</v>
      </c>
      <c r="G48" s="297">
        <v>1</v>
      </c>
      <c r="H48" s="289">
        <v>96031020</v>
      </c>
      <c r="I48" s="310">
        <f t="shared" si="2"/>
        <v>0</v>
      </c>
      <c r="J48" s="311">
        <f t="shared" si="3"/>
        <v>0</v>
      </c>
      <c r="K48" s="299"/>
    </row>
    <row r="49" spans="1:11" ht="19.5" customHeight="1">
      <c r="A49" s="297">
        <f>IF(B49="","",COUNTA($B$15:B49))</f>
        <v>35</v>
      </c>
      <c r="B49" s="287" t="s">
        <v>1669</v>
      </c>
      <c r="C49" s="288" t="s">
        <v>1531</v>
      </c>
      <c r="D49" s="314">
        <v>42971</v>
      </c>
      <c r="E49" s="297">
        <v>1</v>
      </c>
      <c r="F49" s="289">
        <v>49114000</v>
      </c>
      <c r="G49" s="297">
        <v>1</v>
      </c>
      <c r="H49" s="289">
        <v>49114000</v>
      </c>
      <c r="I49" s="310">
        <f t="shared" si="2"/>
        <v>0</v>
      </c>
      <c r="J49" s="311">
        <f t="shared" si="3"/>
        <v>0</v>
      </c>
      <c r="K49" s="299"/>
    </row>
    <row r="50" spans="1:11" ht="19.5" customHeight="1">
      <c r="A50" s="297">
        <f>IF(B50="","",COUNTA($B$15:B50))</f>
        <v>36</v>
      </c>
      <c r="B50" s="287" t="s">
        <v>1670</v>
      </c>
      <c r="C50" s="288" t="s">
        <v>1531</v>
      </c>
      <c r="D50" s="314">
        <v>42971</v>
      </c>
      <c r="E50" s="297">
        <v>1</v>
      </c>
      <c r="F50" s="289">
        <v>49114000</v>
      </c>
      <c r="G50" s="297">
        <v>1</v>
      </c>
      <c r="H50" s="289">
        <v>49114000</v>
      </c>
      <c r="I50" s="310">
        <f t="shared" si="2"/>
        <v>0</v>
      </c>
      <c r="J50" s="311">
        <f t="shared" si="3"/>
        <v>0</v>
      </c>
      <c r="K50" s="299"/>
    </row>
    <row r="51" spans="1:11" ht="19.5" customHeight="1">
      <c r="A51" s="297">
        <f>IF(B51="","",COUNTA($B$15:B51))</f>
        <v>37</v>
      </c>
      <c r="B51" s="287" t="s">
        <v>1671</v>
      </c>
      <c r="C51" s="288" t="s">
        <v>1531</v>
      </c>
      <c r="D51" s="314">
        <v>42971</v>
      </c>
      <c r="E51" s="297">
        <v>1</v>
      </c>
      <c r="F51" s="289">
        <v>49114000</v>
      </c>
      <c r="G51" s="297">
        <v>1</v>
      </c>
      <c r="H51" s="289">
        <v>49114000</v>
      </c>
      <c r="I51" s="310">
        <f t="shared" si="2"/>
        <v>0</v>
      </c>
      <c r="J51" s="311">
        <f t="shared" si="3"/>
        <v>0</v>
      </c>
      <c r="K51" s="299"/>
    </row>
    <row r="52" spans="1:11" ht="19.5" customHeight="1">
      <c r="A52" s="297">
        <f>IF(B52="","",COUNTA($B$15:B52))</f>
        <v>38</v>
      </c>
      <c r="B52" s="290" t="s">
        <v>1749</v>
      </c>
      <c r="C52" s="288" t="s">
        <v>1531</v>
      </c>
      <c r="D52" s="298">
        <v>43315</v>
      </c>
      <c r="E52" s="297">
        <v>1</v>
      </c>
      <c r="F52" s="289">
        <v>43988000</v>
      </c>
      <c r="G52" s="297">
        <v>1</v>
      </c>
      <c r="H52" s="289">
        <v>43988000</v>
      </c>
      <c r="I52" s="310">
        <f t="shared" si="2"/>
        <v>0</v>
      </c>
      <c r="J52" s="311">
        <f t="shared" si="3"/>
        <v>0</v>
      </c>
      <c r="K52" s="299"/>
    </row>
    <row r="53" spans="1:11" ht="19.5" customHeight="1">
      <c r="A53" s="297">
        <f>IF(B53="","",COUNTA($B$15:B53))</f>
        <v>39</v>
      </c>
      <c r="B53" s="290" t="s">
        <v>1750</v>
      </c>
      <c r="C53" s="288" t="s">
        <v>1531</v>
      </c>
      <c r="D53" s="298">
        <v>43315</v>
      </c>
      <c r="E53" s="297">
        <v>1</v>
      </c>
      <c r="F53" s="289">
        <v>43988000</v>
      </c>
      <c r="G53" s="297">
        <v>1</v>
      </c>
      <c r="H53" s="289">
        <v>43988000</v>
      </c>
      <c r="I53" s="310">
        <f t="shared" si="2"/>
        <v>0</v>
      </c>
      <c r="J53" s="311">
        <f t="shared" si="3"/>
        <v>0</v>
      </c>
      <c r="K53" s="299"/>
    </row>
    <row r="54" spans="1:11" ht="19.5" customHeight="1">
      <c r="A54" s="297">
        <f>IF(B54="","",COUNTA($B$15:B54))</f>
        <v>40</v>
      </c>
      <c r="B54" s="290" t="s">
        <v>1751</v>
      </c>
      <c r="C54" s="288" t="s">
        <v>1531</v>
      </c>
      <c r="D54" s="298">
        <v>43315</v>
      </c>
      <c r="E54" s="297">
        <v>1</v>
      </c>
      <c r="F54" s="289">
        <v>43988000</v>
      </c>
      <c r="G54" s="297">
        <v>1</v>
      </c>
      <c r="H54" s="289">
        <v>43988000</v>
      </c>
      <c r="I54" s="310">
        <f t="shared" si="2"/>
        <v>0</v>
      </c>
      <c r="J54" s="311">
        <f t="shared" si="3"/>
        <v>0</v>
      </c>
      <c r="K54" s="299"/>
    </row>
    <row r="55" spans="1:11" ht="19.5" customHeight="1">
      <c r="A55" s="297">
        <f>IF(B55="","",COUNTA($B$15:B55))</f>
        <v>41</v>
      </c>
      <c r="B55" s="290" t="s">
        <v>1928</v>
      </c>
      <c r="C55" s="288" t="s">
        <v>1531</v>
      </c>
      <c r="D55" s="298">
        <v>43468</v>
      </c>
      <c r="E55" s="297">
        <v>1</v>
      </c>
      <c r="F55" s="289">
        <v>43332000</v>
      </c>
      <c r="G55" s="297">
        <v>1</v>
      </c>
      <c r="H55" s="289">
        <v>43332000</v>
      </c>
      <c r="I55" s="310">
        <f t="shared" si="2"/>
        <v>0</v>
      </c>
      <c r="J55" s="311">
        <f t="shared" si="3"/>
        <v>0</v>
      </c>
      <c r="K55" s="299"/>
    </row>
    <row r="56" spans="1:11" ht="19.5" customHeight="1">
      <c r="A56" s="297">
        <f>IF(B56="","",COUNTA($B$15:B56))</f>
        <v>42</v>
      </c>
      <c r="B56" s="287" t="s">
        <v>286</v>
      </c>
      <c r="C56" s="288" t="s">
        <v>1189</v>
      </c>
      <c r="D56" s="298">
        <v>40725</v>
      </c>
      <c r="E56" s="297">
        <v>1</v>
      </c>
      <c r="F56" s="289">
        <v>34056000</v>
      </c>
      <c r="G56" s="297">
        <v>1</v>
      </c>
      <c r="H56" s="289">
        <v>34056000</v>
      </c>
      <c r="I56" s="310">
        <f t="shared" si="2"/>
        <v>0</v>
      </c>
      <c r="J56" s="311">
        <f t="shared" si="3"/>
        <v>0</v>
      </c>
      <c r="K56" s="299"/>
    </row>
    <row r="57" spans="1:11" ht="19.5" customHeight="1">
      <c r="A57" s="297">
        <f>IF(B57="","",COUNTA($B$15:B57))</f>
        <v>43</v>
      </c>
      <c r="B57" s="287" t="s">
        <v>287</v>
      </c>
      <c r="C57" s="288" t="s">
        <v>1189</v>
      </c>
      <c r="D57" s="298">
        <v>40725</v>
      </c>
      <c r="E57" s="297">
        <v>1</v>
      </c>
      <c r="F57" s="289">
        <v>34056000</v>
      </c>
      <c r="G57" s="297">
        <v>1</v>
      </c>
      <c r="H57" s="289">
        <v>34056000</v>
      </c>
      <c r="I57" s="310">
        <f t="shared" si="2"/>
        <v>0</v>
      </c>
      <c r="J57" s="311">
        <f t="shared" si="3"/>
        <v>0</v>
      </c>
      <c r="K57" s="299"/>
    </row>
    <row r="58" spans="1:11" ht="19.5" customHeight="1">
      <c r="A58" s="297">
        <f>IF(B58="","",COUNTA($B$15:B58))</f>
        <v>44</v>
      </c>
      <c r="B58" s="287" t="s">
        <v>288</v>
      </c>
      <c r="C58" s="288" t="s">
        <v>1189</v>
      </c>
      <c r="D58" s="298">
        <v>40725</v>
      </c>
      <c r="E58" s="297">
        <v>1</v>
      </c>
      <c r="F58" s="289">
        <v>34056000</v>
      </c>
      <c r="G58" s="297">
        <v>1</v>
      </c>
      <c r="H58" s="289">
        <v>34056000</v>
      </c>
      <c r="I58" s="310">
        <f t="shared" si="2"/>
        <v>0</v>
      </c>
      <c r="J58" s="311">
        <f t="shared" si="3"/>
        <v>0</v>
      </c>
      <c r="K58" s="299"/>
    </row>
    <row r="59" spans="1:11" ht="19.5" customHeight="1">
      <c r="A59" s="297">
        <f>IF(B59="","",COUNTA($B$15:B59))</f>
        <v>45</v>
      </c>
      <c r="B59" s="287" t="s">
        <v>289</v>
      </c>
      <c r="C59" s="288" t="s">
        <v>1189</v>
      </c>
      <c r="D59" s="298">
        <v>40725</v>
      </c>
      <c r="E59" s="297">
        <v>1</v>
      </c>
      <c r="F59" s="289">
        <v>34056000</v>
      </c>
      <c r="G59" s="297">
        <v>1</v>
      </c>
      <c r="H59" s="289">
        <v>34056000</v>
      </c>
      <c r="I59" s="310">
        <f t="shared" si="2"/>
        <v>0</v>
      </c>
      <c r="J59" s="311">
        <f t="shared" si="3"/>
        <v>0</v>
      </c>
      <c r="K59" s="299"/>
    </row>
    <row r="60" spans="1:11" ht="19.5" customHeight="1">
      <c r="A60" s="297">
        <f>IF(B60="","",COUNTA($B$15:B60))</f>
        <v>46</v>
      </c>
      <c r="B60" s="287" t="s">
        <v>50</v>
      </c>
      <c r="C60" s="288" t="s">
        <v>1189</v>
      </c>
      <c r="D60" s="298">
        <v>40725</v>
      </c>
      <c r="E60" s="297">
        <v>1</v>
      </c>
      <c r="F60" s="289">
        <v>34056000</v>
      </c>
      <c r="G60" s="297">
        <v>1</v>
      </c>
      <c r="H60" s="289">
        <v>34056000</v>
      </c>
      <c r="I60" s="310">
        <f t="shared" si="2"/>
        <v>0</v>
      </c>
      <c r="J60" s="311">
        <f t="shared" si="3"/>
        <v>0</v>
      </c>
      <c r="K60" s="299"/>
    </row>
    <row r="61" spans="1:11" ht="19.5" customHeight="1">
      <c r="A61" s="297">
        <f>IF(B61="","",COUNTA($B$15:B61))</f>
        <v>47</v>
      </c>
      <c r="B61" s="287" t="s">
        <v>632</v>
      </c>
      <c r="C61" s="288" t="s">
        <v>1203</v>
      </c>
      <c r="D61" s="298">
        <v>40909</v>
      </c>
      <c r="E61" s="297">
        <v>1</v>
      </c>
      <c r="F61" s="289">
        <v>34080297</v>
      </c>
      <c r="G61" s="297">
        <v>1</v>
      </c>
      <c r="H61" s="289">
        <v>34080297</v>
      </c>
      <c r="I61" s="310">
        <f t="shared" si="2"/>
        <v>0</v>
      </c>
      <c r="J61" s="311">
        <f t="shared" si="3"/>
        <v>0</v>
      </c>
      <c r="K61" s="299"/>
    </row>
    <row r="62" spans="1:11" ht="19.5" customHeight="1">
      <c r="A62" s="297">
        <f>IF(B62="","",COUNTA($B$15:B62))</f>
        <v>48</v>
      </c>
      <c r="B62" s="287" t="s">
        <v>603</v>
      </c>
      <c r="C62" s="288" t="s">
        <v>1203</v>
      </c>
      <c r="D62" s="298">
        <v>40909</v>
      </c>
      <c r="E62" s="297">
        <v>1</v>
      </c>
      <c r="F62" s="289">
        <v>34080297</v>
      </c>
      <c r="G62" s="297">
        <v>1</v>
      </c>
      <c r="H62" s="289">
        <v>34080297</v>
      </c>
      <c r="I62" s="310">
        <f t="shared" si="2"/>
        <v>0</v>
      </c>
      <c r="J62" s="311">
        <f t="shared" si="3"/>
        <v>0</v>
      </c>
      <c r="K62" s="299"/>
    </row>
    <row r="63" spans="1:11" ht="19.5" customHeight="1">
      <c r="A63" s="297">
        <f>IF(B63="","",COUNTA($B$15:B63))</f>
        <v>49</v>
      </c>
      <c r="B63" s="290" t="s">
        <v>1728</v>
      </c>
      <c r="C63" s="288" t="s">
        <v>1727</v>
      </c>
      <c r="D63" s="298">
        <v>43207</v>
      </c>
      <c r="E63" s="297">
        <v>1</v>
      </c>
      <c r="F63" s="289">
        <v>32500000</v>
      </c>
      <c r="G63" s="297">
        <v>1</v>
      </c>
      <c r="H63" s="289">
        <v>32500000</v>
      </c>
      <c r="I63" s="310">
        <f t="shared" si="2"/>
        <v>0</v>
      </c>
      <c r="J63" s="311">
        <f t="shared" si="3"/>
        <v>0</v>
      </c>
      <c r="K63" s="299"/>
    </row>
    <row r="64" spans="1:11" ht="19.5" customHeight="1">
      <c r="A64" s="297">
        <f>IF(B64="","",COUNTA($B$15:B64))</f>
        <v>50</v>
      </c>
      <c r="B64" s="287" t="s">
        <v>512</v>
      </c>
      <c r="C64" s="288" t="s">
        <v>1200</v>
      </c>
      <c r="D64" s="298">
        <v>40725</v>
      </c>
      <c r="E64" s="297">
        <v>1</v>
      </c>
      <c r="F64" s="289">
        <v>33008000</v>
      </c>
      <c r="G64" s="297">
        <v>1</v>
      </c>
      <c r="H64" s="289">
        <v>33008000</v>
      </c>
      <c r="I64" s="310">
        <f t="shared" si="2"/>
        <v>0</v>
      </c>
      <c r="J64" s="311">
        <f t="shared" si="3"/>
        <v>0</v>
      </c>
      <c r="K64" s="299"/>
    </row>
    <row r="65" spans="1:11" ht="19.5" customHeight="1">
      <c r="A65" s="297">
        <f>IF(B65="","",COUNTA($B$15:B65))</f>
        <v>51</v>
      </c>
      <c r="B65" s="287" t="s">
        <v>513</v>
      </c>
      <c r="C65" s="288" t="s">
        <v>1200</v>
      </c>
      <c r="D65" s="298">
        <v>40725</v>
      </c>
      <c r="E65" s="297">
        <v>1</v>
      </c>
      <c r="F65" s="289">
        <v>33008000</v>
      </c>
      <c r="G65" s="297">
        <v>1</v>
      </c>
      <c r="H65" s="289">
        <v>33008000</v>
      </c>
      <c r="I65" s="310">
        <f t="shared" si="2"/>
        <v>0</v>
      </c>
      <c r="J65" s="311">
        <f t="shared" si="3"/>
        <v>0</v>
      </c>
      <c r="K65" s="299"/>
    </row>
    <row r="66" spans="1:11" ht="19.5" customHeight="1">
      <c r="A66" s="297">
        <f>IF(B66="","",COUNTA($B$15:B66))</f>
        <v>52</v>
      </c>
      <c r="B66" s="287" t="s">
        <v>514</v>
      </c>
      <c r="C66" s="288" t="s">
        <v>1200</v>
      </c>
      <c r="D66" s="298">
        <v>40725</v>
      </c>
      <c r="E66" s="297">
        <v>1</v>
      </c>
      <c r="F66" s="289">
        <v>33008000</v>
      </c>
      <c r="G66" s="297">
        <v>1</v>
      </c>
      <c r="H66" s="289">
        <v>33008000</v>
      </c>
      <c r="I66" s="310">
        <f t="shared" si="2"/>
        <v>0</v>
      </c>
      <c r="J66" s="311">
        <f t="shared" si="3"/>
        <v>0</v>
      </c>
      <c r="K66" s="299"/>
    </row>
    <row r="67" spans="1:11" ht="19.5" customHeight="1">
      <c r="A67" s="297">
        <f>IF(B67="","",COUNTA($B$15:B67))</f>
        <v>53</v>
      </c>
      <c r="B67" s="287" t="s">
        <v>515</v>
      </c>
      <c r="C67" s="288" t="s">
        <v>1200</v>
      </c>
      <c r="D67" s="298">
        <v>40725</v>
      </c>
      <c r="E67" s="297">
        <v>1</v>
      </c>
      <c r="F67" s="289">
        <v>33008000</v>
      </c>
      <c r="G67" s="297">
        <v>1</v>
      </c>
      <c r="H67" s="289">
        <v>33008000</v>
      </c>
      <c r="I67" s="310">
        <f t="shared" si="2"/>
        <v>0</v>
      </c>
      <c r="J67" s="311">
        <f t="shared" si="3"/>
        <v>0</v>
      </c>
      <c r="K67" s="299"/>
    </row>
    <row r="68" spans="1:11" ht="19.5" customHeight="1">
      <c r="A68" s="297">
        <f>IF(B68="","",COUNTA($B$15:B68))</f>
        <v>54</v>
      </c>
      <c r="B68" s="287" t="s">
        <v>631</v>
      </c>
      <c r="C68" s="288" t="s">
        <v>1181</v>
      </c>
      <c r="D68" s="298">
        <v>39753</v>
      </c>
      <c r="E68" s="297">
        <v>1</v>
      </c>
      <c r="F68" s="289">
        <v>35736363</v>
      </c>
      <c r="G68" s="297">
        <v>1</v>
      </c>
      <c r="H68" s="289">
        <v>35736363</v>
      </c>
      <c r="I68" s="310">
        <f t="shared" si="2"/>
        <v>0</v>
      </c>
      <c r="J68" s="311">
        <f t="shared" si="3"/>
        <v>0</v>
      </c>
      <c r="K68" s="299"/>
    </row>
    <row r="69" spans="1:11" ht="19.5" customHeight="1">
      <c r="A69" s="297">
        <f>IF(B69="","",COUNTA($B$15:B69))</f>
        <v>55</v>
      </c>
      <c r="B69" s="287" t="s">
        <v>606</v>
      </c>
      <c r="C69" s="288" t="s">
        <v>1190</v>
      </c>
      <c r="D69" s="298">
        <v>40909</v>
      </c>
      <c r="E69" s="297">
        <v>1</v>
      </c>
      <c r="F69" s="289">
        <v>112462350</v>
      </c>
      <c r="G69" s="297">
        <v>1</v>
      </c>
      <c r="H69" s="289">
        <v>112462350</v>
      </c>
      <c r="I69" s="310">
        <f t="shared" si="2"/>
        <v>0</v>
      </c>
      <c r="J69" s="311">
        <f t="shared" si="3"/>
        <v>0</v>
      </c>
      <c r="K69" s="299"/>
    </row>
    <row r="70" spans="1:11" ht="19.5" customHeight="1">
      <c r="A70" s="297">
        <f>IF(B70="","",COUNTA($B$15:B70))</f>
        <v>56</v>
      </c>
      <c r="B70" s="287" t="s">
        <v>607</v>
      </c>
      <c r="C70" s="288" t="s">
        <v>1190</v>
      </c>
      <c r="D70" s="298">
        <v>40909</v>
      </c>
      <c r="E70" s="297">
        <v>1</v>
      </c>
      <c r="F70" s="289">
        <v>126126000</v>
      </c>
      <c r="G70" s="297">
        <v>1</v>
      </c>
      <c r="H70" s="289">
        <v>126126000</v>
      </c>
      <c r="I70" s="310">
        <f t="shared" si="2"/>
        <v>0</v>
      </c>
      <c r="J70" s="311">
        <f t="shared" si="3"/>
        <v>0</v>
      </c>
      <c r="K70" s="299"/>
    </row>
    <row r="71" spans="1:11" ht="19.5" customHeight="1">
      <c r="A71" s="297">
        <f>IF(B71="","",COUNTA($B$15:B71))</f>
        <v>57</v>
      </c>
      <c r="B71" s="290" t="s">
        <v>1992</v>
      </c>
      <c r="C71" s="288" t="s">
        <v>1994</v>
      </c>
      <c r="D71" s="298">
        <v>43620</v>
      </c>
      <c r="E71" s="297">
        <v>1</v>
      </c>
      <c r="F71" s="289">
        <v>58500000</v>
      </c>
      <c r="G71" s="297">
        <v>1</v>
      </c>
      <c r="H71" s="289">
        <v>58500000</v>
      </c>
      <c r="I71" s="310">
        <f t="shared" si="2"/>
        <v>0</v>
      </c>
      <c r="J71" s="311">
        <f t="shared" si="3"/>
        <v>0</v>
      </c>
      <c r="K71" s="299"/>
    </row>
    <row r="72" spans="1:11" ht="19.5" customHeight="1">
      <c r="A72" s="297">
        <f>IF(B72="","",COUNTA($B$15:B72))</f>
        <v>58</v>
      </c>
      <c r="B72" s="287" t="s">
        <v>520</v>
      </c>
      <c r="C72" s="288" t="s">
        <v>1201</v>
      </c>
      <c r="D72" s="298">
        <v>40725</v>
      </c>
      <c r="E72" s="297">
        <v>1</v>
      </c>
      <c r="F72" s="289">
        <v>39962242</v>
      </c>
      <c r="G72" s="297">
        <v>1</v>
      </c>
      <c r="H72" s="289">
        <v>39962242</v>
      </c>
      <c r="I72" s="310">
        <f t="shared" si="2"/>
        <v>0</v>
      </c>
      <c r="J72" s="311">
        <f t="shared" si="3"/>
        <v>0</v>
      </c>
      <c r="K72" s="299"/>
    </row>
    <row r="73" spans="1:11" ht="19.5" customHeight="1">
      <c r="A73" s="297">
        <f>IF(B73="","",COUNTA($B$15:B73))</f>
        <v>59</v>
      </c>
      <c r="B73" s="287" t="s">
        <v>521</v>
      </c>
      <c r="C73" s="288" t="s">
        <v>1201</v>
      </c>
      <c r="D73" s="298">
        <v>40725</v>
      </c>
      <c r="E73" s="297">
        <v>1</v>
      </c>
      <c r="F73" s="289">
        <v>39962242</v>
      </c>
      <c r="G73" s="297">
        <v>1</v>
      </c>
      <c r="H73" s="289">
        <v>39962242</v>
      </c>
      <c r="I73" s="310">
        <f t="shared" si="2"/>
        <v>0</v>
      </c>
      <c r="J73" s="311">
        <f t="shared" si="3"/>
        <v>0</v>
      </c>
      <c r="K73" s="299"/>
    </row>
    <row r="74" spans="1:11" ht="19.5" customHeight="1">
      <c r="A74" s="297">
        <f>IF(B74="","",COUNTA($B$15:B74))</f>
        <v>60</v>
      </c>
      <c r="B74" s="287" t="s">
        <v>522</v>
      </c>
      <c r="C74" s="288" t="s">
        <v>1201</v>
      </c>
      <c r="D74" s="298">
        <v>40725</v>
      </c>
      <c r="E74" s="297">
        <v>1</v>
      </c>
      <c r="F74" s="289">
        <v>39962242</v>
      </c>
      <c r="G74" s="297">
        <v>1</v>
      </c>
      <c r="H74" s="289">
        <v>39962242</v>
      </c>
      <c r="I74" s="310">
        <f t="shared" si="2"/>
        <v>0</v>
      </c>
      <c r="J74" s="311">
        <f t="shared" si="3"/>
        <v>0</v>
      </c>
      <c r="K74" s="299"/>
    </row>
    <row r="75" spans="1:11" ht="19.5" customHeight="1">
      <c r="A75" s="297">
        <f>IF(B75="","",COUNTA($B$15:B75))</f>
        <v>61</v>
      </c>
      <c r="B75" s="287" t="s">
        <v>523</v>
      </c>
      <c r="C75" s="288" t="s">
        <v>1201</v>
      </c>
      <c r="D75" s="298">
        <v>40725</v>
      </c>
      <c r="E75" s="297">
        <v>1</v>
      </c>
      <c r="F75" s="289">
        <v>39962242</v>
      </c>
      <c r="G75" s="297">
        <v>1</v>
      </c>
      <c r="H75" s="289">
        <v>39962242</v>
      </c>
      <c r="I75" s="310">
        <f t="shared" si="2"/>
        <v>0</v>
      </c>
      <c r="J75" s="311">
        <f t="shared" si="3"/>
        <v>0</v>
      </c>
      <c r="K75" s="299"/>
    </row>
    <row r="76" spans="1:11" ht="19.5" customHeight="1">
      <c r="A76" s="297">
        <f>IF(B76="","",COUNTA($B$15:B76))</f>
        <v>62</v>
      </c>
      <c r="B76" s="287" t="s">
        <v>524</v>
      </c>
      <c r="C76" s="288" t="s">
        <v>1201</v>
      </c>
      <c r="D76" s="298">
        <v>40725</v>
      </c>
      <c r="E76" s="297">
        <v>1</v>
      </c>
      <c r="F76" s="289">
        <v>39962242</v>
      </c>
      <c r="G76" s="297">
        <v>1</v>
      </c>
      <c r="H76" s="289">
        <v>39962242</v>
      </c>
      <c r="I76" s="310">
        <f t="shared" si="2"/>
        <v>0</v>
      </c>
      <c r="J76" s="311">
        <f t="shared" si="3"/>
        <v>0</v>
      </c>
      <c r="K76" s="299"/>
    </row>
    <row r="77" spans="1:11" ht="19.5" customHeight="1">
      <c r="A77" s="297">
        <f>IF(B77="","",COUNTA($B$15:B77))</f>
        <v>63</v>
      </c>
      <c r="B77" s="287" t="s">
        <v>525</v>
      </c>
      <c r="C77" s="288" t="s">
        <v>1201</v>
      </c>
      <c r="D77" s="298">
        <v>40725</v>
      </c>
      <c r="E77" s="297">
        <v>1</v>
      </c>
      <c r="F77" s="289">
        <v>39962242</v>
      </c>
      <c r="G77" s="297">
        <v>1</v>
      </c>
      <c r="H77" s="289">
        <v>39962242</v>
      </c>
      <c r="I77" s="310">
        <f t="shared" si="2"/>
        <v>0</v>
      </c>
      <c r="J77" s="311">
        <f t="shared" si="3"/>
        <v>0</v>
      </c>
      <c r="K77" s="299"/>
    </row>
    <row r="78" spans="1:11" ht="19.5" customHeight="1">
      <c r="A78" s="297">
        <f>IF(B78="","",COUNTA($B$15:B78))</f>
        <v>64</v>
      </c>
      <c r="B78" s="287" t="s">
        <v>526</v>
      </c>
      <c r="C78" s="288" t="s">
        <v>1202</v>
      </c>
      <c r="D78" s="298">
        <v>40725</v>
      </c>
      <c r="E78" s="297">
        <v>1</v>
      </c>
      <c r="F78" s="289">
        <v>43061692</v>
      </c>
      <c r="G78" s="297">
        <v>1</v>
      </c>
      <c r="H78" s="289">
        <v>43061692</v>
      </c>
      <c r="I78" s="310">
        <f t="shared" si="2"/>
        <v>0</v>
      </c>
      <c r="J78" s="311">
        <f t="shared" si="3"/>
        <v>0</v>
      </c>
      <c r="K78" s="299"/>
    </row>
    <row r="79" spans="1:11" ht="19.5" customHeight="1">
      <c r="A79" s="297">
        <f>IF(B79="","",COUNTA($B$15:B79))</f>
        <v>65</v>
      </c>
      <c r="B79" s="287" t="s">
        <v>527</v>
      </c>
      <c r="C79" s="288" t="s">
        <v>1202</v>
      </c>
      <c r="D79" s="298">
        <v>40725</v>
      </c>
      <c r="E79" s="297">
        <v>1</v>
      </c>
      <c r="F79" s="289">
        <v>43061692</v>
      </c>
      <c r="G79" s="297">
        <v>1</v>
      </c>
      <c r="H79" s="289">
        <v>43061692</v>
      </c>
      <c r="I79" s="310">
        <f t="shared" ref="I79:I110" si="4">G79-E79</f>
        <v>0</v>
      </c>
      <c r="J79" s="311">
        <f t="shared" ref="J79:J110" si="5">H79-F79</f>
        <v>0</v>
      </c>
      <c r="K79" s="299"/>
    </row>
    <row r="80" spans="1:11" ht="19.5" customHeight="1">
      <c r="A80" s="297">
        <f>IF(B80="","",COUNTA($B$15:B80))</f>
        <v>66</v>
      </c>
      <c r="B80" s="287" t="s">
        <v>528</v>
      </c>
      <c r="C80" s="288" t="s">
        <v>1202</v>
      </c>
      <c r="D80" s="298">
        <v>40725</v>
      </c>
      <c r="E80" s="297">
        <v>1</v>
      </c>
      <c r="F80" s="289">
        <v>43061692</v>
      </c>
      <c r="G80" s="297">
        <v>1</v>
      </c>
      <c r="H80" s="289">
        <v>43061692</v>
      </c>
      <c r="I80" s="310">
        <f t="shared" si="4"/>
        <v>0</v>
      </c>
      <c r="J80" s="311">
        <f t="shared" si="5"/>
        <v>0</v>
      </c>
      <c r="K80" s="299"/>
    </row>
    <row r="81" spans="1:11" ht="19.5" customHeight="1">
      <c r="A81" s="297">
        <f>IF(B81="","",COUNTA($B$15:B81))</f>
        <v>67</v>
      </c>
      <c r="B81" s="287" t="s">
        <v>529</v>
      </c>
      <c r="C81" s="288" t="s">
        <v>1202</v>
      </c>
      <c r="D81" s="298">
        <v>40725</v>
      </c>
      <c r="E81" s="297">
        <v>1</v>
      </c>
      <c r="F81" s="289">
        <v>43061692</v>
      </c>
      <c r="G81" s="297">
        <v>1</v>
      </c>
      <c r="H81" s="289">
        <v>43061692</v>
      </c>
      <c r="I81" s="310">
        <f t="shared" si="4"/>
        <v>0</v>
      </c>
      <c r="J81" s="311">
        <f t="shared" si="5"/>
        <v>0</v>
      </c>
      <c r="K81" s="299"/>
    </row>
    <row r="82" spans="1:11" ht="19.5" customHeight="1">
      <c r="A82" s="297">
        <f>IF(B82="","",COUNTA($B$15:B82))</f>
        <v>68</v>
      </c>
      <c r="B82" s="290" t="s">
        <v>1981</v>
      </c>
      <c r="C82" s="288" t="s">
        <v>1987</v>
      </c>
      <c r="D82" s="298">
        <v>43601</v>
      </c>
      <c r="E82" s="297">
        <v>1</v>
      </c>
      <c r="F82" s="289">
        <v>45240000</v>
      </c>
      <c r="G82" s="297">
        <v>1</v>
      </c>
      <c r="H82" s="289">
        <v>45240000</v>
      </c>
      <c r="I82" s="310">
        <f t="shared" si="4"/>
        <v>0</v>
      </c>
      <c r="J82" s="311">
        <f t="shared" si="5"/>
        <v>0</v>
      </c>
      <c r="K82" s="299"/>
    </row>
    <row r="83" spans="1:11" ht="19.5" customHeight="1">
      <c r="A83" s="297">
        <f>IF(B83="","",COUNTA($B$15:B83))</f>
        <v>69</v>
      </c>
      <c r="B83" s="290" t="s">
        <v>1983</v>
      </c>
      <c r="C83" s="288" t="s">
        <v>1987</v>
      </c>
      <c r="D83" s="298">
        <v>43601</v>
      </c>
      <c r="E83" s="297">
        <v>1</v>
      </c>
      <c r="F83" s="289">
        <v>45240000</v>
      </c>
      <c r="G83" s="297">
        <v>1</v>
      </c>
      <c r="H83" s="289">
        <v>45240000</v>
      </c>
      <c r="I83" s="310">
        <f t="shared" si="4"/>
        <v>0</v>
      </c>
      <c r="J83" s="311">
        <f t="shared" si="5"/>
        <v>0</v>
      </c>
      <c r="K83" s="299"/>
    </row>
    <row r="84" spans="1:11" ht="19.5" customHeight="1">
      <c r="A84" s="297">
        <f>IF(B84="","",COUNTA($B$15:B84))</f>
        <v>70</v>
      </c>
      <c r="B84" s="303" t="s">
        <v>115</v>
      </c>
      <c r="C84" s="288" t="s">
        <v>1927</v>
      </c>
      <c r="D84" s="301">
        <v>40483</v>
      </c>
      <c r="E84" s="297">
        <v>1</v>
      </c>
      <c r="F84" s="289">
        <v>47850660000</v>
      </c>
      <c r="G84" s="297">
        <v>1</v>
      </c>
      <c r="H84" s="289">
        <v>47850660000</v>
      </c>
      <c r="I84" s="310">
        <f t="shared" si="4"/>
        <v>0</v>
      </c>
      <c r="J84" s="311">
        <f t="shared" si="5"/>
        <v>0</v>
      </c>
      <c r="K84" s="299"/>
    </row>
    <row r="85" spans="1:11" ht="19.5" customHeight="1">
      <c r="A85" s="297">
        <f>IF(B85="","",COUNTA($B$15:B85))</f>
        <v>71</v>
      </c>
      <c r="B85" s="287" t="s">
        <v>1477</v>
      </c>
      <c r="C85" s="288" t="s">
        <v>1478</v>
      </c>
      <c r="D85" s="298">
        <v>42309</v>
      </c>
      <c r="E85" s="297">
        <v>1</v>
      </c>
      <c r="F85" s="289">
        <v>146613000</v>
      </c>
      <c r="G85" s="297">
        <v>1</v>
      </c>
      <c r="H85" s="289">
        <v>146613000</v>
      </c>
      <c r="I85" s="310">
        <f t="shared" si="4"/>
        <v>0</v>
      </c>
      <c r="J85" s="311">
        <f t="shared" si="5"/>
        <v>0</v>
      </c>
      <c r="K85" s="299"/>
    </row>
    <row r="86" spans="1:11" ht="19.5" customHeight="1">
      <c r="A86" s="297">
        <f>IF(B86="","",COUNTA($B$15:B86))</f>
        <v>72</v>
      </c>
      <c r="B86" s="287" t="s">
        <v>463</v>
      </c>
      <c r="C86" s="288" t="s">
        <v>1178</v>
      </c>
      <c r="D86" s="298">
        <v>39387</v>
      </c>
      <c r="E86" s="297">
        <v>1</v>
      </c>
      <c r="F86" s="289">
        <v>32890548</v>
      </c>
      <c r="G86" s="297">
        <v>1</v>
      </c>
      <c r="H86" s="289">
        <v>32890548</v>
      </c>
      <c r="I86" s="310">
        <f t="shared" si="4"/>
        <v>0</v>
      </c>
      <c r="J86" s="311">
        <f t="shared" si="5"/>
        <v>0</v>
      </c>
      <c r="K86" s="299"/>
    </row>
    <row r="87" spans="1:11" ht="19.5" customHeight="1">
      <c r="A87" s="297">
        <f>IF(B87="","",COUNTA($B$15:B87))</f>
        <v>73</v>
      </c>
      <c r="B87" s="287" t="s">
        <v>550</v>
      </c>
      <c r="C87" s="288" t="s">
        <v>1211</v>
      </c>
      <c r="D87" s="298">
        <v>40787</v>
      </c>
      <c r="E87" s="297">
        <v>1</v>
      </c>
      <c r="F87" s="289">
        <v>388533266</v>
      </c>
      <c r="G87" s="297">
        <v>1</v>
      </c>
      <c r="H87" s="289">
        <v>388533266</v>
      </c>
      <c r="I87" s="310">
        <f t="shared" si="4"/>
        <v>0</v>
      </c>
      <c r="J87" s="311">
        <f t="shared" si="5"/>
        <v>0</v>
      </c>
      <c r="K87" s="299"/>
    </row>
    <row r="88" spans="1:11" ht="19.5" customHeight="1">
      <c r="A88" s="297">
        <f>IF(B88="","",COUNTA($B$15:B88))</f>
        <v>74</v>
      </c>
      <c r="B88" s="287" t="s">
        <v>19</v>
      </c>
      <c r="C88" s="288" t="s">
        <v>1214</v>
      </c>
      <c r="D88" s="298">
        <v>41456</v>
      </c>
      <c r="E88" s="297">
        <v>1</v>
      </c>
      <c r="F88" s="289">
        <v>107900000</v>
      </c>
      <c r="G88" s="297">
        <v>1</v>
      </c>
      <c r="H88" s="289">
        <v>107900000</v>
      </c>
      <c r="I88" s="310">
        <f t="shared" si="4"/>
        <v>0</v>
      </c>
      <c r="J88" s="311">
        <f t="shared" si="5"/>
        <v>0</v>
      </c>
      <c r="K88" s="299"/>
    </row>
    <row r="89" spans="1:11" ht="19.5" customHeight="1">
      <c r="A89" s="297">
        <f>IF(B89="","",COUNTA($B$15:B89))</f>
        <v>75</v>
      </c>
      <c r="B89" s="287" t="s">
        <v>260</v>
      </c>
      <c r="C89" s="288" t="s">
        <v>1169</v>
      </c>
      <c r="D89" s="298">
        <v>40756</v>
      </c>
      <c r="E89" s="297">
        <v>1</v>
      </c>
      <c r="F89" s="289">
        <v>773190000</v>
      </c>
      <c r="G89" s="297">
        <v>1</v>
      </c>
      <c r="H89" s="289">
        <v>773190000</v>
      </c>
      <c r="I89" s="310">
        <f t="shared" si="4"/>
        <v>0</v>
      </c>
      <c r="J89" s="311">
        <f t="shared" si="5"/>
        <v>0</v>
      </c>
      <c r="K89" s="299"/>
    </row>
    <row r="90" spans="1:11" ht="19.5" customHeight="1">
      <c r="A90" s="297">
        <f>IF(B90="","",COUNTA($B$15:B90))</f>
        <v>76</v>
      </c>
      <c r="B90" s="287" t="s">
        <v>261</v>
      </c>
      <c r="C90" s="288" t="s">
        <v>1169</v>
      </c>
      <c r="D90" s="298">
        <v>40756</v>
      </c>
      <c r="E90" s="297">
        <v>1</v>
      </c>
      <c r="F90" s="289">
        <v>773190000</v>
      </c>
      <c r="G90" s="297">
        <v>1</v>
      </c>
      <c r="H90" s="289">
        <v>773190000</v>
      </c>
      <c r="I90" s="310">
        <f t="shared" si="4"/>
        <v>0</v>
      </c>
      <c r="J90" s="311">
        <f t="shared" si="5"/>
        <v>0</v>
      </c>
      <c r="K90" s="299"/>
    </row>
    <row r="91" spans="1:11" ht="19.5" customHeight="1">
      <c r="A91" s="297">
        <f>IF(B91="","",COUNTA($B$15:B91))</f>
        <v>77</v>
      </c>
      <c r="B91" s="287" t="s">
        <v>262</v>
      </c>
      <c r="C91" s="288" t="s">
        <v>1169</v>
      </c>
      <c r="D91" s="298">
        <v>40756</v>
      </c>
      <c r="E91" s="297">
        <v>1</v>
      </c>
      <c r="F91" s="289">
        <v>773190000</v>
      </c>
      <c r="G91" s="297">
        <v>1</v>
      </c>
      <c r="H91" s="289">
        <v>773190000</v>
      </c>
      <c r="I91" s="310">
        <f t="shared" si="4"/>
        <v>0</v>
      </c>
      <c r="J91" s="311">
        <f t="shared" si="5"/>
        <v>0</v>
      </c>
      <c r="K91" s="299"/>
    </row>
    <row r="92" spans="1:11" ht="19.5" customHeight="1">
      <c r="A92" s="297">
        <f>IF(B92="","",COUNTA($B$15:B92))</f>
        <v>78</v>
      </c>
      <c r="B92" s="287" t="s">
        <v>712</v>
      </c>
      <c r="C92" s="288" t="s">
        <v>1171</v>
      </c>
      <c r="D92" s="298">
        <v>41760</v>
      </c>
      <c r="E92" s="297">
        <v>1</v>
      </c>
      <c r="F92" s="289">
        <v>541600000</v>
      </c>
      <c r="G92" s="297">
        <v>1</v>
      </c>
      <c r="H92" s="289">
        <v>541600000</v>
      </c>
      <c r="I92" s="310">
        <f t="shared" si="4"/>
        <v>0</v>
      </c>
      <c r="J92" s="311">
        <f t="shared" si="5"/>
        <v>0</v>
      </c>
      <c r="K92" s="299"/>
    </row>
    <row r="93" spans="1:11" ht="19.5" customHeight="1">
      <c r="A93" s="297">
        <f>IF(B93="","",COUNTA($B$15:B93))</f>
        <v>79</v>
      </c>
      <c r="B93" s="287" t="s">
        <v>263</v>
      </c>
      <c r="C93" s="288" t="s">
        <v>1170</v>
      </c>
      <c r="D93" s="298">
        <v>40756</v>
      </c>
      <c r="E93" s="297">
        <v>1</v>
      </c>
      <c r="F93" s="289">
        <v>634740000</v>
      </c>
      <c r="G93" s="297">
        <v>1</v>
      </c>
      <c r="H93" s="289">
        <v>634740000</v>
      </c>
      <c r="I93" s="310">
        <f t="shared" si="4"/>
        <v>0</v>
      </c>
      <c r="J93" s="311">
        <f t="shared" si="5"/>
        <v>0</v>
      </c>
      <c r="K93" s="299"/>
    </row>
    <row r="94" spans="1:11" ht="19.5" customHeight="1">
      <c r="A94" s="297">
        <f>IF(B94="","",COUNTA($B$15:B94))</f>
        <v>80</v>
      </c>
      <c r="B94" s="287" t="s">
        <v>264</v>
      </c>
      <c r="C94" s="288" t="s">
        <v>1170</v>
      </c>
      <c r="D94" s="298">
        <v>40756</v>
      </c>
      <c r="E94" s="297">
        <v>1</v>
      </c>
      <c r="F94" s="289">
        <v>634740000</v>
      </c>
      <c r="G94" s="297">
        <v>1</v>
      </c>
      <c r="H94" s="289">
        <v>634740000</v>
      </c>
      <c r="I94" s="310">
        <f t="shared" si="4"/>
        <v>0</v>
      </c>
      <c r="J94" s="311">
        <f t="shared" si="5"/>
        <v>0</v>
      </c>
      <c r="K94" s="299"/>
    </row>
    <row r="95" spans="1:11" ht="19.5" customHeight="1">
      <c r="A95" s="297">
        <f>IF(B95="","",COUNTA($B$15:B95))</f>
        <v>81</v>
      </c>
      <c r="B95" s="287" t="s">
        <v>366</v>
      </c>
      <c r="C95" s="288" t="s">
        <v>1942</v>
      </c>
      <c r="D95" s="298">
        <v>39417</v>
      </c>
      <c r="E95" s="297">
        <v>1</v>
      </c>
      <c r="F95" s="289">
        <v>353020800</v>
      </c>
      <c r="G95" s="297">
        <v>1</v>
      </c>
      <c r="H95" s="289">
        <v>353020800</v>
      </c>
      <c r="I95" s="310">
        <f t="shared" si="4"/>
        <v>0</v>
      </c>
      <c r="J95" s="311">
        <f t="shared" si="5"/>
        <v>0</v>
      </c>
      <c r="K95" s="299"/>
    </row>
    <row r="96" spans="1:11" ht="19.5" customHeight="1">
      <c r="A96" s="297">
        <f>IF(B96="","",COUNTA($B$15:B96))</f>
        <v>82</v>
      </c>
      <c r="B96" s="287" t="s">
        <v>1</v>
      </c>
      <c r="C96" s="288" t="s">
        <v>1161</v>
      </c>
      <c r="D96" s="298">
        <v>40664</v>
      </c>
      <c r="E96" s="297">
        <v>1</v>
      </c>
      <c r="F96" s="289">
        <v>752027100</v>
      </c>
      <c r="G96" s="297">
        <v>1</v>
      </c>
      <c r="H96" s="289">
        <v>752027100</v>
      </c>
      <c r="I96" s="310">
        <f t="shared" si="4"/>
        <v>0</v>
      </c>
      <c r="J96" s="311">
        <f t="shared" si="5"/>
        <v>0</v>
      </c>
      <c r="K96" s="299"/>
    </row>
    <row r="97" spans="1:11" ht="19.5" customHeight="1">
      <c r="A97" s="297">
        <f>IF(B97="","",COUNTA($B$15:B97))</f>
        <v>83</v>
      </c>
      <c r="B97" s="287" t="s">
        <v>1087</v>
      </c>
      <c r="C97" s="288" t="s">
        <v>1088</v>
      </c>
      <c r="D97" s="298">
        <v>42095</v>
      </c>
      <c r="E97" s="297">
        <v>1</v>
      </c>
      <c r="F97" s="289">
        <v>1522601184</v>
      </c>
      <c r="G97" s="297">
        <v>1</v>
      </c>
      <c r="H97" s="289">
        <v>1522601184</v>
      </c>
      <c r="I97" s="310">
        <f t="shared" si="4"/>
        <v>0</v>
      </c>
      <c r="J97" s="311">
        <f t="shared" si="5"/>
        <v>0</v>
      </c>
      <c r="K97" s="299"/>
    </row>
    <row r="98" spans="1:11" ht="19.5" customHeight="1">
      <c r="A98" s="297">
        <f>IF(B98="","",COUNTA($B$15:B98))</f>
        <v>84</v>
      </c>
      <c r="B98" s="287" t="s">
        <v>421</v>
      </c>
      <c r="C98" s="288" t="s">
        <v>1705</v>
      </c>
      <c r="D98" s="298">
        <v>40575</v>
      </c>
      <c r="E98" s="297">
        <v>1</v>
      </c>
      <c r="F98" s="289">
        <v>571099050</v>
      </c>
      <c r="G98" s="297">
        <v>1</v>
      </c>
      <c r="H98" s="289">
        <v>571099050</v>
      </c>
      <c r="I98" s="310">
        <f t="shared" si="4"/>
        <v>0</v>
      </c>
      <c r="J98" s="311">
        <f t="shared" si="5"/>
        <v>0</v>
      </c>
      <c r="K98" s="299"/>
    </row>
    <row r="99" spans="1:11" ht="19.5" customHeight="1">
      <c r="A99" s="297">
        <f>IF(B99="","",COUNTA($B$15:B99))</f>
        <v>85</v>
      </c>
      <c r="B99" s="287" t="s">
        <v>2015</v>
      </c>
      <c r="C99" s="291" t="s">
        <v>2006</v>
      </c>
      <c r="D99" s="298">
        <v>43657</v>
      </c>
      <c r="E99" s="297">
        <v>1</v>
      </c>
      <c r="F99" s="289">
        <v>670000000</v>
      </c>
      <c r="G99" s="297">
        <v>1</v>
      </c>
      <c r="H99" s="289">
        <v>670000000</v>
      </c>
      <c r="I99" s="310">
        <f t="shared" si="4"/>
        <v>0</v>
      </c>
      <c r="J99" s="311">
        <f t="shared" si="5"/>
        <v>0</v>
      </c>
      <c r="K99" s="299"/>
    </row>
    <row r="100" spans="1:11" ht="19.5" customHeight="1">
      <c r="A100" s="297">
        <f>IF(B100="","",COUNTA($B$15:B100))</f>
        <v>86</v>
      </c>
      <c r="B100" s="287" t="s">
        <v>2026</v>
      </c>
      <c r="C100" s="291" t="s">
        <v>2029</v>
      </c>
      <c r="D100" s="298">
        <v>43694</v>
      </c>
      <c r="E100" s="297">
        <v>1</v>
      </c>
      <c r="F100" s="289">
        <v>670000000</v>
      </c>
      <c r="G100" s="297">
        <v>1</v>
      </c>
      <c r="H100" s="289">
        <v>670000000</v>
      </c>
      <c r="I100" s="310">
        <f t="shared" si="4"/>
        <v>0</v>
      </c>
      <c r="J100" s="311">
        <f t="shared" si="5"/>
        <v>0</v>
      </c>
      <c r="K100" s="299"/>
    </row>
    <row r="101" spans="1:11" ht="19.5" customHeight="1">
      <c r="A101" s="297">
        <f>IF(B101="","",COUNTA($B$15:B101))</f>
        <v>87</v>
      </c>
      <c r="B101" s="287" t="s">
        <v>1967</v>
      </c>
      <c r="C101" s="291" t="s">
        <v>1988</v>
      </c>
      <c r="D101" s="298">
        <v>43521</v>
      </c>
      <c r="E101" s="297">
        <v>1</v>
      </c>
      <c r="F101" s="289">
        <v>635000000</v>
      </c>
      <c r="G101" s="297">
        <v>1</v>
      </c>
      <c r="H101" s="289">
        <v>635000000</v>
      </c>
      <c r="I101" s="310">
        <f t="shared" si="4"/>
        <v>0</v>
      </c>
      <c r="J101" s="311">
        <f t="shared" si="5"/>
        <v>0</v>
      </c>
      <c r="K101" s="299"/>
    </row>
    <row r="102" spans="1:11" ht="19.5" customHeight="1">
      <c r="A102" s="297">
        <f>IF(B102="","",COUNTA($B$15:B102))</f>
        <v>88</v>
      </c>
      <c r="B102" s="287" t="s">
        <v>1547</v>
      </c>
      <c r="C102" s="291" t="s">
        <v>1549</v>
      </c>
      <c r="D102" s="298">
        <v>42675</v>
      </c>
      <c r="E102" s="297">
        <v>1</v>
      </c>
      <c r="F102" s="289">
        <v>1709400000</v>
      </c>
      <c r="G102" s="297">
        <v>1</v>
      </c>
      <c r="H102" s="289">
        <v>1709400000</v>
      </c>
      <c r="I102" s="310">
        <f t="shared" si="4"/>
        <v>0</v>
      </c>
      <c r="J102" s="311">
        <f t="shared" si="5"/>
        <v>0</v>
      </c>
      <c r="K102" s="299"/>
    </row>
    <row r="103" spans="1:11" ht="19.5" customHeight="1">
      <c r="A103" s="297">
        <f>IF(B103="","",COUNTA($B$15:B103))</f>
        <v>89</v>
      </c>
      <c r="B103" s="287" t="s">
        <v>1548</v>
      </c>
      <c r="C103" s="291" t="s">
        <v>1549</v>
      </c>
      <c r="D103" s="298">
        <v>42675</v>
      </c>
      <c r="E103" s="297">
        <v>1</v>
      </c>
      <c r="F103" s="289">
        <v>1709400000</v>
      </c>
      <c r="G103" s="297">
        <v>1</v>
      </c>
      <c r="H103" s="289">
        <v>1709400000</v>
      </c>
      <c r="I103" s="310">
        <f t="shared" si="4"/>
        <v>0</v>
      </c>
      <c r="J103" s="311">
        <f t="shared" si="5"/>
        <v>0</v>
      </c>
      <c r="K103" s="299"/>
    </row>
    <row r="104" spans="1:11" ht="19.5" customHeight="1">
      <c r="A104" s="297">
        <f>IF(B104="","",COUNTA($B$15:B104))</f>
        <v>90</v>
      </c>
      <c r="B104" s="287" t="s">
        <v>1701</v>
      </c>
      <c r="C104" s="288" t="s">
        <v>1703</v>
      </c>
      <c r="D104" s="298">
        <v>43009</v>
      </c>
      <c r="E104" s="297">
        <v>1</v>
      </c>
      <c r="F104" s="289">
        <v>1705252000</v>
      </c>
      <c r="G104" s="297">
        <v>1</v>
      </c>
      <c r="H104" s="289">
        <v>1705252000</v>
      </c>
      <c r="I104" s="310">
        <f t="shared" si="4"/>
        <v>0</v>
      </c>
      <c r="J104" s="311">
        <f t="shared" si="5"/>
        <v>0</v>
      </c>
      <c r="K104" s="299"/>
    </row>
    <row r="105" spans="1:11" ht="19.5" customHeight="1">
      <c r="A105" s="297">
        <f>IF(B105="","",COUNTA($B$15:B105))</f>
        <v>91</v>
      </c>
      <c r="B105" s="287" t="s">
        <v>1702</v>
      </c>
      <c r="C105" s="288" t="s">
        <v>1703</v>
      </c>
      <c r="D105" s="298">
        <v>43009</v>
      </c>
      <c r="E105" s="297">
        <v>1</v>
      </c>
      <c r="F105" s="289">
        <v>1705252000</v>
      </c>
      <c r="G105" s="297">
        <v>1</v>
      </c>
      <c r="H105" s="289">
        <v>1705252000</v>
      </c>
      <c r="I105" s="310">
        <f t="shared" si="4"/>
        <v>0</v>
      </c>
      <c r="J105" s="311">
        <f t="shared" si="5"/>
        <v>0</v>
      </c>
      <c r="K105" s="299"/>
    </row>
    <row r="106" spans="1:11" ht="19.5" customHeight="1">
      <c r="A106" s="297">
        <f>IF(B106="","",COUNTA($B$15:B106))</f>
        <v>92</v>
      </c>
      <c r="B106" s="287" t="s">
        <v>1724</v>
      </c>
      <c r="C106" s="288" t="s">
        <v>1726</v>
      </c>
      <c r="D106" s="298">
        <v>43185</v>
      </c>
      <c r="E106" s="297">
        <v>1</v>
      </c>
      <c r="F106" s="289">
        <v>1832880000</v>
      </c>
      <c r="G106" s="297">
        <v>1</v>
      </c>
      <c r="H106" s="289">
        <v>1832880000</v>
      </c>
      <c r="I106" s="310">
        <f t="shared" si="4"/>
        <v>0</v>
      </c>
      <c r="J106" s="311">
        <f t="shared" si="5"/>
        <v>0</v>
      </c>
      <c r="K106" s="299"/>
    </row>
    <row r="107" spans="1:11" ht="19.5" customHeight="1">
      <c r="A107" s="297">
        <f>IF(B107="","",COUNTA($B$15:B107))</f>
        <v>93</v>
      </c>
      <c r="B107" s="287" t="s">
        <v>1828</v>
      </c>
      <c r="C107" s="288" t="s">
        <v>1830</v>
      </c>
      <c r="D107" s="298">
        <v>43385</v>
      </c>
      <c r="E107" s="297">
        <v>1</v>
      </c>
      <c r="F107" s="289">
        <v>1818126000</v>
      </c>
      <c r="G107" s="297">
        <v>1</v>
      </c>
      <c r="H107" s="289">
        <v>1818126000</v>
      </c>
      <c r="I107" s="310">
        <f t="shared" si="4"/>
        <v>0</v>
      </c>
      <c r="J107" s="311">
        <f t="shared" si="5"/>
        <v>0</v>
      </c>
      <c r="K107" s="299" t="s">
        <v>2112</v>
      </c>
    </row>
    <row r="108" spans="1:11" ht="19.5" customHeight="1">
      <c r="A108" s="297">
        <f>IF(B108="","",COUNTA($B$15:B108))</f>
        <v>94</v>
      </c>
      <c r="B108" s="287" t="s">
        <v>17</v>
      </c>
      <c r="C108" s="288" t="s">
        <v>1261</v>
      </c>
      <c r="D108" s="298">
        <v>41456</v>
      </c>
      <c r="E108" s="297">
        <v>1</v>
      </c>
      <c r="F108" s="289">
        <v>39940000</v>
      </c>
      <c r="G108" s="297">
        <v>1</v>
      </c>
      <c r="H108" s="289">
        <v>39940000</v>
      </c>
      <c r="I108" s="310">
        <f t="shared" si="4"/>
        <v>0</v>
      </c>
      <c r="J108" s="311">
        <f t="shared" si="5"/>
        <v>0</v>
      </c>
      <c r="K108" s="299"/>
    </row>
    <row r="109" spans="1:11" ht="19.5" customHeight="1">
      <c r="A109" s="297">
        <f>IF(B109="","",COUNTA($B$15:B109))</f>
        <v>95</v>
      </c>
      <c r="B109" s="287" t="s">
        <v>18</v>
      </c>
      <c r="C109" s="288" t="s">
        <v>1261</v>
      </c>
      <c r="D109" s="298">
        <v>41456</v>
      </c>
      <c r="E109" s="297">
        <v>1</v>
      </c>
      <c r="F109" s="289">
        <v>35530000</v>
      </c>
      <c r="G109" s="297">
        <v>1</v>
      </c>
      <c r="H109" s="289">
        <v>35530000</v>
      </c>
      <c r="I109" s="310">
        <f t="shared" si="4"/>
        <v>0</v>
      </c>
      <c r="J109" s="311">
        <f t="shared" si="5"/>
        <v>0</v>
      </c>
      <c r="K109" s="299"/>
    </row>
    <row r="110" spans="1:11" ht="19.5" customHeight="1">
      <c r="A110" s="297">
        <f>IF(B110="","",COUNTA($B$15:B110))</f>
        <v>96</v>
      </c>
      <c r="B110" s="287" t="s">
        <v>465</v>
      </c>
      <c r="C110" s="288" t="s">
        <v>1572</v>
      </c>
      <c r="D110" s="298">
        <v>39630</v>
      </c>
      <c r="E110" s="297">
        <v>1</v>
      </c>
      <c r="F110" s="289">
        <v>385300000</v>
      </c>
      <c r="G110" s="297">
        <v>1</v>
      </c>
      <c r="H110" s="289">
        <v>385300000</v>
      </c>
      <c r="I110" s="310">
        <f t="shared" si="4"/>
        <v>0</v>
      </c>
      <c r="J110" s="311">
        <f t="shared" si="5"/>
        <v>0</v>
      </c>
      <c r="K110" s="299"/>
    </row>
    <row r="111" spans="1:11" ht="19.5" customHeight="1">
      <c r="A111" s="326"/>
      <c r="B111" s="327"/>
      <c r="C111" s="328"/>
      <c r="D111" s="325" t="s">
        <v>2034</v>
      </c>
      <c r="E111" s="322">
        <f t="shared" ref="E111:J111" si="6">SUM(E15:E110)</f>
        <v>96</v>
      </c>
      <c r="F111" s="282">
        <f t="shared" si="6"/>
        <v>209679516001</v>
      </c>
      <c r="G111" s="322">
        <f t="shared" si="6"/>
        <v>96</v>
      </c>
      <c r="H111" s="282">
        <f t="shared" si="6"/>
        <v>209679516001</v>
      </c>
      <c r="I111" s="323">
        <f t="shared" si="6"/>
        <v>0</v>
      </c>
      <c r="J111" s="324">
        <f t="shared" si="6"/>
        <v>0</v>
      </c>
      <c r="K111" s="313"/>
    </row>
    <row r="112" spans="1:11" customFormat="1" ht="12.75"/>
    <row r="113" spans="1:11" customFormat="1" ht="12.75"/>
    <row r="114" spans="1:11" customFormat="1" ht="15" customHeight="1">
      <c r="A114" s="398" t="s">
        <v>2057</v>
      </c>
      <c r="B114" s="398"/>
      <c r="C114" s="398"/>
      <c r="D114" s="398"/>
      <c r="E114" s="398"/>
      <c r="F114" s="398"/>
      <c r="G114" s="398"/>
      <c r="H114" s="398"/>
      <c r="I114" s="398"/>
      <c r="J114" s="329" t="s">
        <v>2058</v>
      </c>
      <c r="K114" s="329"/>
    </row>
    <row r="115" spans="1:11" customFormat="1" ht="14.25">
      <c r="C115" s="280"/>
      <c r="E115" s="294"/>
      <c r="F115" s="281"/>
      <c r="H115" s="278"/>
      <c r="I115" s="278"/>
    </row>
    <row r="116" spans="1:11" customFormat="1" ht="14.25">
      <c r="C116" s="280"/>
      <c r="E116" s="294"/>
      <c r="F116" s="281"/>
      <c r="H116" s="278"/>
      <c r="I116" s="278"/>
    </row>
    <row r="117" spans="1:11" customFormat="1" ht="14.25">
      <c r="C117" s="280"/>
      <c r="E117" s="294"/>
      <c r="F117" s="281"/>
      <c r="H117" s="278"/>
      <c r="I117" s="278"/>
    </row>
    <row r="118" spans="1:11" customFormat="1" ht="14.25">
      <c r="C118" s="280"/>
      <c r="E118" s="294"/>
      <c r="F118" s="281"/>
      <c r="H118" s="278"/>
      <c r="I118" s="278"/>
    </row>
    <row r="119" spans="1:11" customFormat="1" ht="14.25">
      <c r="C119" s="280"/>
      <c r="E119" s="294"/>
      <c r="F119" s="281"/>
      <c r="H119" s="278"/>
      <c r="I119" s="278"/>
    </row>
    <row r="120" spans="1:11" customFormat="1" ht="15" customHeight="1">
      <c r="A120" s="398" t="s">
        <v>2067</v>
      </c>
      <c r="B120" s="398"/>
      <c r="C120" s="398"/>
      <c r="D120" s="398"/>
      <c r="E120" s="398"/>
      <c r="F120" s="398"/>
      <c r="G120" s="398"/>
      <c r="H120" s="398"/>
      <c r="I120" s="398"/>
      <c r="J120" s="329" t="s">
        <v>2059</v>
      </c>
    </row>
  </sheetData>
  <autoFilter ref="A14:N111"/>
  <mergeCells count="12">
    <mergeCell ref="H1:J1"/>
    <mergeCell ref="H2:J2"/>
    <mergeCell ref="K13:K14"/>
    <mergeCell ref="A114:I114"/>
    <mergeCell ref="A120:I120"/>
    <mergeCell ref="A13:A14"/>
    <mergeCell ref="B13:B14"/>
    <mergeCell ref="C13:C14"/>
    <mergeCell ref="D13:D14"/>
    <mergeCell ref="E13:F13"/>
    <mergeCell ref="G13:H13"/>
    <mergeCell ref="I13:J13"/>
  </mergeCells>
  <conditionalFormatting sqref="A21">
    <cfRule type="duplicateValues" dxfId="160" priority="127"/>
  </conditionalFormatting>
  <conditionalFormatting sqref="A21">
    <cfRule type="duplicateValues" dxfId="159" priority="128"/>
  </conditionalFormatting>
  <conditionalFormatting sqref="A22:A110 A15:A20">
    <cfRule type="duplicateValues" dxfId="158" priority="1237"/>
  </conditionalFormatting>
  <conditionalFormatting sqref="A22:A110">
    <cfRule type="duplicateValues" dxfId="157" priority="1242"/>
  </conditionalFormatting>
  <conditionalFormatting sqref="B15:B110">
    <cfRule type="duplicateValues" dxfId="156" priority="1247"/>
  </conditionalFormatting>
  <pageMargins left="0.27" right="0.23" top="0.46" bottom="0.53" header="0.31" footer="0.3"/>
  <pageSetup paperSize="9" scale="66" fitToHeight="0" orientation="landscape" r:id="rId1"/>
  <headerFooter scaleWithDoc="0" alignWithMargins="0">
    <oddFooter>Page &amp;P of &amp;N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K57"/>
  <sheetViews>
    <sheetView showGridLines="0" zoomScaleNormal="100" workbookViewId="0">
      <pane ySplit="14" topLeftCell="A49" activePane="bottomLeft" state="frozen"/>
      <selection activeCell="I15" sqref="I15"/>
      <selection pane="bottomLeft" activeCell="I15" sqref="I15"/>
    </sheetView>
  </sheetViews>
  <sheetFormatPr defaultColWidth="12.7109375" defaultRowHeight="15"/>
  <cols>
    <col min="1" max="1" width="8.140625" style="283" customWidth="1"/>
    <col min="2" max="2" width="12.140625" style="280" customWidth="1"/>
    <col min="3" max="3" width="61" style="280" customWidth="1"/>
    <col min="4" max="4" width="14.7109375" style="278" customWidth="1"/>
    <col min="5" max="5" width="11.7109375" style="279" customWidth="1"/>
    <col min="6" max="6" width="17.7109375" style="281" customWidth="1"/>
    <col min="7" max="7" width="11.7109375" style="278" customWidth="1"/>
    <col min="8" max="8" width="17.7109375" style="278" customWidth="1"/>
    <col min="9" max="9" width="11.7109375" style="278" customWidth="1"/>
    <col min="10" max="10" width="17.7109375" style="278" customWidth="1"/>
    <col min="11" max="11" width="26.42578125" style="278" customWidth="1"/>
    <col min="12" max="16384" width="12.7109375" style="278"/>
  </cols>
  <sheetData>
    <row r="1" spans="1:11" customFormat="1" ht="15.75">
      <c r="A1" s="334" t="s">
        <v>2042</v>
      </c>
      <c r="B1" s="278"/>
      <c r="H1" s="388" t="s">
        <v>2043</v>
      </c>
      <c r="I1" s="389"/>
      <c r="J1" s="390"/>
    </row>
    <row r="2" spans="1:11" customFormat="1" ht="28.5" customHeight="1">
      <c r="A2" s="334" t="s">
        <v>2079</v>
      </c>
      <c r="B2" s="278"/>
      <c r="H2" s="394" t="s">
        <v>2045</v>
      </c>
      <c r="I2" s="395"/>
      <c r="J2" s="396"/>
    </row>
    <row r="3" spans="1:11" customFormat="1" ht="26.25">
      <c r="A3" s="312" t="s">
        <v>2044</v>
      </c>
      <c r="B3" s="293"/>
      <c r="C3" s="293"/>
      <c r="D3" s="278"/>
      <c r="E3" s="293"/>
      <c r="F3" s="293"/>
      <c r="G3" s="293"/>
      <c r="H3" s="278"/>
      <c r="I3" s="278"/>
      <c r="K3" s="306"/>
    </row>
    <row r="4" spans="1:11">
      <c r="A4" s="304" t="s">
        <v>2060</v>
      </c>
      <c r="B4" s="305"/>
      <c r="C4" s="305"/>
      <c r="D4" s="306"/>
      <c r="E4" s="305"/>
      <c r="F4" s="305"/>
      <c r="G4" s="306"/>
      <c r="H4" s="306"/>
      <c r="I4" s="306"/>
      <c r="J4" s="306"/>
      <c r="K4" s="306"/>
    </row>
    <row r="5" spans="1:11" ht="14.25">
      <c r="A5" s="304" t="s">
        <v>2046</v>
      </c>
      <c r="C5" s="304" t="s">
        <v>2047</v>
      </c>
      <c r="D5" s="304" t="s">
        <v>2048</v>
      </c>
      <c r="E5" s="281"/>
      <c r="F5" s="304" t="s">
        <v>2049</v>
      </c>
      <c r="I5" s="306"/>
      <c r="J5" s="306"/>
      <c r="K5" s="306"/>
    </row>
    <row r="6" spans="1:11">
      <c r="A6" s="305"/>
      <c r="C6" s="304" t="s">
        <v>2063</v>
      </c>
      <c r="D6" s="304" t="s">
        <v>2051</v>
      </c>
      <c r="E6" s="281"/>
      <c r="F6" s="304" t="s">
        <v>2110</v>
      </c>
      <c r="I6" s="306"/>
      <c r="J6" s="306"/>
      <c r="K6" s="306"/>
    </row>
    <row r="7" spans="1:11">
      <c r="A7" s="305"/>
      <c r="C7" s="304" t="s">
        <v>2050</v>
      </c>
      <c r="D7" s="304" t="s">
        <v>2051</v>
      </c>
      <c r="E7" s="281"/>
      <c r="F7" s="304" t="s">
        <v>2052</v>
      </c>
      <c r="I7" s="306"/>
      <c r="J7" s="306"/>
      <c r="K7" s="306"/>
    </row>
    <row r="8" spans="1:11">
      <c r="A8" s="305"/>
      <c r="C8" s="304" t="s">
        <v>2053</v>
      </c>
      <c r="D8" s="304" t="s">
        <v>2054</v>
      </c>
      <c r="E8" s="281"/>
      <c r="F8" s="304" t="s">
        <v>2052</v>
      </c>
      <c r="I8" s="306"/>
      <c r="J8" s="306"/>
      <c r="K8" s="306"/>
    </row>
    <row r="9" spans="1:11">
      <c r="A9" s="305"/>
      <c r="C9" s="304" t="s">
        <v>2061</v>
      </c>
      <c r="D9" s="304" t="s">
        <v>2062</v>
      </c>
      <c r="E9" s="281"/>
      <c r="F9" s="304" t="s">
        <v>2052</v>
      </c>
      <c r="I9" s="306"/>
      <c r="J9" s="306"/>
      <c r="K9" s="306"/>
    </row>
    <row r="10" spans="1:11">
      <c r="A10" s="305"/>
      <c r="C10" s="304" t="s">
        <v>2055</v>
      </c>
      <c r="D10" s="304" t="s">
        <v>2051</v>
      </c>
      <c r="E10" s="281"/>
      <c r="F10" s="304" t="s">
        <v>2052</v>
      </c>
      <c r="I10" s="306"/>
      <c r="J10" s="306"/>
      <c r="K10" s="306"/>
    </row>
    <row r="11" spans="1:11">
      <c r="A11" s="304" t="s">
        <v>2056</v>
      </c>
      <c r="B11" s="305"/>
      <c r="C11" s="305"/>
      <c r="D11" s="306"/>
      <c r="E11" s="305"/>
      <c r="F11" s="305"/>
      <c r="G11" s="306"/>
      <c r="H11" s="306"/>
      <c r="I11" s="306"/>
      <c r="J11" s="306"/>
      <c r="K11" s="306"/>
    </row>
    <row r="12" spans="1:11" ht="14.25">
      <c r="A12" s="278"/>
      <c r="B12" s="278"/>
      <c r="C12" s="278"/>
      <c r="E12" s="278"/>
      <c r="F12" s="278"/>
    </row>
    <row r="13" spans="1:11" ht="18.75" customHeight="1">
      <c r="A13" s="399" t="s">
        <v>1905</v>
      </c>
      <c r="B13" s="399" t="s">
        <v>2035</v>
      </c>
      <c r="C13" s="399" t="s">
        <v>1946</v>
      </c>
      <c r="D13" s="400" t="s">
        <v>2064</v>
      </c>
      <c r="E13" s="399" t="s">
        <v>2036</v>
      </c>
      <c r="F13" s="399"/>
      <c r="G13" s="399" t="s">
        <v>2037</v>
      </c>
      <c r="H13" s="399"/>
      <c r="I13" s="399" t="s">
        <v>2038</v>
      </c>
      <c r="J13" s="399"/>
      <c r="K13" s="397" t="s">
        <v>2039</v>
      </c>
    </row>
    <row r="14" spans="1:11" ht="18.75" customHeight="1">
      <c r="A14" s="399"/>
      <c r="B14" s="399"/>
      <c r="C14" s="399"/>
      <c r="D14" s="400"/>
      <c r="E14" s="315" t="s">
        <v>2040</v>
      </c>
      <c r="F14" s="315" t="s">
        <v>2041</v>
      </c>
      <c r="G14" s="315" t="s">
        <v>2040</v>
      </c>
      <c r="H14" s="315" t="s">
        <v>2041</v>
      </c>
      <c r="I14" s="315" t="s">
        <v>2040</v>
      </c>
      <c r="J14" s="315" t="s">
        <v>2041</v>
      </c>
      <c r="K14" s="397"/>
    </row>
    <row r="15" spans="1:11" ht="14.25">
      <c r="A15" s="297">
        <f>IF(B15="","",COUNTA($B$15:B15))</f>
        <v>1</v>
      </c>
      <c r="B15" s="290" t="s">
        <v>1826</v>
      </c>
      <c r="C15" s="288" t="s">
        <v>1977</v>
      </c>
      <c r="D15" s="298">
        <v>43381</v>
      </c>
      <c r="E15" s="297">
        <v>1</v>
      </c>
      <c r="F15" s="289">
        <v>52000000</v>
      </c>
      <c r="G15" s="297">
        <v>1</v>
      </c>
      <c r="H15" s="289">
        <v>52000000</v>
      </c>
      <c r="I15" s="310">
        <f t="shared" ref="I15:I44" si="0">G15-E15</f>
        <v>0</v>
      </c>
      <c r="J15" s="311">
        <f t="shared" ref="J15:J44" si="1">H15-F15</f>
        <v>0</v>
      </c>
      <c r="K15" s="299"/>
    </row>
    <row r="16" spans="1:11" ht="14.25">
      <c r="A16" s="297">
        <f>IF(B16="","",COUNTA($B$15:B16))</f>
        <v>2</v>
      </c>
      <c r="B16" s="290" t="s">
        <v>1903</v>
      </c>
      <c r="C16" s="288" t="s">
        <v>1900</v>
      </c>
      <c r="D16" s="298">
        <v>43460</v>
      </c>
      <c r="E16" s="297">
        <v>1</v>
      </c>
      <c r="F16" s="289">
        <v>36000000</v>
      </c>
      <c r="G16" s="297">
        <v>1</v>
      </c>
      <c r="H16" s="289">
        <v>36000000</v>
      </c>
      <c r="I16" s="310">
        <f t="shared" si="0"/>
        <v>0</v>
      </c>
      <c r="J16" s="311">
        <f t="shared" si="1"/>
        <v>0</v>
      </c>
      <c r="K16" s="299"/>
    </row>
    <row r="17" spans="1:11" ht="14.25">
      <c r="A17" s="297">
        <f>IF(B17="","",COUNTA($B$15:B17))</f>
        <v>3</v>
      </c>
      <c r="B17" s="290" t="s">
        <v>2009</v>
      </c>
      <c r="C17" s="288" t="s">
        <v>2008</v>
      </c>
      <c r="D17" s="298">
        <v>43638</v>
      </c>
      <c r="E17" s="297">
        <v>1</v>
      </c>
      <c r="F17" s="289">
        <v>139060000</v>
      </c>
      <c r="G17" s="297">
        <v>1</v>
      </c>
      <c r="H17" s="289">
        <v>139060000</v>
      </c>
      <c r="I17" s="310">
        <f t="shared" si="0"/>
        <v>0</v>
      </c>
      <c r="J17" s="311">
        <f t="shared" si="1"/>
        <v>0</v>
      </c>
      <c r="K17" s="299"/>
    </row>
    <row r="18" spans="1:11" ht="14.25">
      <c r="A18" s="297">
        <f>IF(B18="","",COUNTA($B$15:B18))</f>
        <v>4</v>
      </c>
      <c r="B18" s="290" t="s">
        <v>1863</v>
      </c>
      <c r="C18" s="288" t="s">
        <v>1873</v>
      </c>
      <c r="D18" s="298">
        <v>43416</v>
      </c>
      <c r="E18" s="297">
        <v>1</v>
      </c>
      <c r="F18" s="289">
        <v>400856000</v>
      </c>
      <c r="G18" s="297">
        <v>1</v>
      </c>
      <c r="H18" s="289">
        <v>400856000</v>
      </c>
      <c r="I18" s="310">
        <f t="shared" si="0"/>
        <v>0</v>
      </c>
      <c r="J18" s="311">
        <f t="shared" si="1"/>
        <v>0</v>
      </c>
      <c r="K18" s="299"/>
    </row>
    <row r="19" spans="1:11" ht="14.25">
      <c r="A19" s="297">
        <f>IF(B19="","",COUNTA($B$15:B19))</f>
        <v>5</v>
      </c>
      <c r="B19" s="290" t="s">
        <v>1933</v>
      </c>
      <c r="C19" s="288" t="s">
        <v>1929</v>
      </c>
      <c r="D19" s="298">
        <v>43476</v>
      </c>
      <c r="E19" s="297">
        <v>1</v>
      </c>
      <c r="F19" s="289">
        <v>177098000</v>
      </c>
      <c r="G19" s="297">
        <v>1</v>
      </c>
      <c r="H19" s="289">
        <v>177098000</v>
      </c>
      <c r="I19" s="310">
        <f t="shared" si="0"/>
        <v>0</v>
      </c>
      <c r="J19" s="311">
        <f t="shared" si="1"/>
        <v>0</v>
      </c>
      <c r="K19" s="299"/>
    </row>
    <row r="20" spans="1:11" ht="14.25">
      <c r="A20" s="297">
        <f>IF(B20="","",COUNTA($B$15:B20))</f>
        <v>6</v>
      </c>
      <c r="B20" s="290" t="s">
        <v>2024</v>
      </c>
      <c r="C20" s="288" t="s">
        <v>2025</v>
      </c>
      <c r="D20" s="298">
        <v>43650</v>
      </c>
      <c r="E20" s="297">
        <v>1</v>
      </c>
      <c r="F20" s="289">
        <v>856495000</v>
      </c>
      <c r="G20" s="297">
        <v>1</v>
      </c>
      <c r="H20" s="289">
        <v>856495000</v>
      </c>
      <c r="I20" s="310">
        <f t="shared" si="0"/>
        <v>0</v>
      </c>
      <c r="J20" s="311">
        <f t="shared" si="1"/>
        <v>0</v>
      </c>
      <c r="K20" s="299"/>
    </row>
    <row r="21" spans="1:11" ht="14.25">
      <c r="A21" s="297">
        <f>IF(B21="","",COUNTA($B$15:B21))</f>
        <v>7</v>
      </c>
      <c r="B21" s="290" t="s">
        <v>1897</v>
      </c>
      <c r="C21" s="288" t="s">
        <v>1898</v>
      </c>
      <c r="D21" s="298">
        <v>43438</v>
      </c>
      <c r="E21" s="297">
        <v>1</v>
      </c>
      <c r="F21" s="289">
        <v>4078986500</v>
      </c>
      <c r="G21" s="297">
        <v>1</v>
      </c>
      <c r="H21" s="289">
        <v>4078986500</v>
      </c>
      <c r="I21" s="310">
        <f t="shared" si="0"/>
        <v>0</v>
      </c>
      <c r="J21" s="311">
        <f t="shared" si="1"/>
        <v>0</v>
      </c>
      <c r="K21" s="299"/>
    </row>
    <row r="22" spans="1:11" ht="14.25">
      <c r="A22" s="297">
        <f>IF(B22="","",COUNTA($B$15:B22))</f>
        <v>8</v>
      </c>
      <c r="B22" s="290" t="s">
        <v>2011</v>
      </c>
      <c r="C22" s="288" t="s">
        <v>2010</v>
      </c>
      <c r="D22" s="298">
        <v>43638</v>
      </c>
      <c r="E22" s="297">
        <v>1</v>
      </c>
      <c r="F22" s="289">
        <v>54730000</v>
      </c>
      <c r="G22" s="297">
        <v>1</v>
      </c>
      <c r="H22" s="289">
        <v>54730000</v>
      </c>
      <c r="I22" s="310">
        <f t="shared" si="0"/>
        <v>0</v>
      </c>
      <c r="J22" s="311">
        <f t="shared" si="1"/>
        <v>0</v>
      </c>
      <c r="K22" s="299"/>
    </row>
    <row r="23" spans="1:11" ht="14.25">
      <c r="A23" s="297">
        <f>IF(B23="","",COUNTA($B$15:B23))</f>
        <v>9</v>
      </c>
      <c r="B23" s="290" t="s">
        <v>2023</v>
      </c>
      <c r="C23" s="288" t="s">
        <v>2010</v>
      </c>
      <c r="D23" s="298">
        <v>43658</v>
      </c>
      <c r="E23" s="297">
        <v>1</v>
      </c>
      <c r="F23" s="289">
        <v>66486000</v>
      </c>
      <c r="G23" s="297">
        <v>1</v>
      </c>
      <c r="H23" s="289">
        <v>66486000</v>
      </c>
      <c r="I23" s="310">
        <f t="shared" si="0"/>
        <v>0</v>
      </c>
      <c r="J23" s="311">
        <f t="shared" si="1"/>
        <v>0</v>
      </c>
      <c r="K23" s="299"/>
    </row>
    <row r="24" spans="1:11" ht="14.25">
      <c r="A24" s="297">
        <f>IF(B24="","",COUNTA($B$15:B24))</f>
        <v>10</v>
      </c>
      <c r="B24" s="290" t="s">
        <v>1862</v>
      </c>
      <c r="C24" s="288" t="s">
        <v>1872</v>
      </c>
      <c r="D24" s="298">
        <v>43413</v>
      </c>
      <c r="E24" s="297">
        <v>1</v>
      </c>
      <c r="F24" s="289">
        <v>324062000</v>
      </c>
      <c r="G24" s="297">
        <v>1</v>
      </c>
      <c r="H24" s="289">
        <v>324062000</v>
      </c>
      <c r="I24" s="310">
        <f t="shared" si="0"/>
        <v>0</v>
      </c>
      <c r="J24" s="311">
        <f t="shared" si="1"/>
        <v>0</v>
      </c>
      <c r="K24" s="299"/>
    </row>
    <row r="25" spans="1:11" ht="14.25">
      <c r="A25" s="297">
        <f>IF(B25="","",COUNTA($B$15:B25))</f>
        <v>11</v>
      </c>
      <c r="B25" s="290" t="s">
        <v>1868</v>
      </c>
      <c r="C25" s="288" t="s">
        <v>1869</v>
      </c>
      <c r="D25" s="298">
        <v>43417</v>
      </c>
      <c r="E25" s="297">
        <v>1</v>
      </c>
      <c r="F25" s="289">
        <v>50000000</v>
      </c>
      <c r="G25" s="297">
        <v>1</v>
      </c>
      <c r="H25" s="289">
        <v>50000000</v>
      </c>
      <c r="I25" s="310">
        <f t="shared" si="0"/>
        <v>0</v>
      </c>
      <c r="J25" s="311">
        <f t="shared" si="1"/>
        <v>0</v>
      </c>
      <c r="K25" s="299"/>
    </row>
    <row r="26" spans="1:11" ht="14.25">
      <c r="A26" s="297">
        <f>IF(B26="","",COUNTA($B$15:B26))</f>
        <v>12</v>
      </c>
      <c r="B26" s="290" t="s">
        <v>2030</v>
      </c>
      <c r="C26" s="288" t="s">
        <v>2031</v>
      </c>
      <c r="D26" s="298">
        <v>43767</v>
      </c>
      <c r="E26" s="297">
        <v>1</v>
      </c>
      <c r="F26" s="289">
        <v>55000000</v>
      </c>
      <c r="G26" s="297">
        <v>1</v>
      </c>
      <c r="H26" s="289">
        <v>55000000</v>
      </c>
      <c r="I26" s="310">
        <f t="shared" si="0"/>
        <v>0</v>
      </c>
      <c r="J26" s="311">
        <f t="shared" si="1"/>
        <v>0</v>
      </c>
      <c r="K26" s="299"/>
    </row>
    <row r="27" spans="1:11" ht="14.25">
      <c r="A27" s="297">
        <f>IF(B27="","",COUNTA($B$15:B27))</f>
        <v>13</v>
      </c>
      <c r="B27" s="290" t="s">
        <v>2017</v>
      </c>
      <c r="C27" s="288" t="s">
        <v>1531</v>
      </c>
      <c r="D27" s="298">
        <v>43658</v>
      </c>
      <c r="E27" s="297">
        <v>1</v>
      </c>
      <c r="F27" s="289">
        <v>48529250</v>
      </c>
      <c r="G27" s="297">
        <v>1</v>
      </c>
      <c r="H27" s="289">
        <v>48529250</v>
      </c>
      <c r="I27" s="310">
        <f t="shared" si="0"/>
        <v>0</v>
      </c>
      <c r="J27" s="311">
        <f t="shared" si="1"/>
        <v>0</v>
      </c>
      <c r="K27" s="299"/>
    </row>
    <row r="28" spans="1:11" ht="14.25">
      <c r="A28" s="297">
        <f>IF(B28="","",COUNTA($B$15:B28))</f>
        <v>14</v>
      </c>
      <c r="B28" s="290" t="s">
        <v>2018</v>
      </c>
      <c r="C28" s="288" t="s">
        <v>1531</v>
      </c>
      <c r="D28" s="298">
        <v>43658</v>
      </c>
      <c r="E28" s="297">
        <v>1</v>
      </c>
      <c r="F28" s="289">
        <v>48529250</v>
      </c>
      <c r="G28" s="297">
        <v>1</v>
      </c>
      <c r="H28" s="289">
        <v>48529250</v>
      </c>
      <c r="I28" s="310">
        <f t="shared" si="0"/>
        <v>0</v>
      </c>
      <c r="J28" s="311">
        <f t="shared" si="1"/>
        <v>0</v>
      </c>
      <c r="K28" s="299"/>
    </row>
    <row r="29" spans="1:11" ht="14.25">
      <c r="A29" s="297">
        <f>IF(B29="","",COUNTA($B$15:B29))</f>
        <v>15</v>
      </c>
      <c r="B29" s="290" t="s">
        <v>2019</v>
      </c>
      <c r="C29" s="288" t="s">
        <v>1531</v>
      </c>
      <c r="D29" s="298">
        <v>43658</v>
      </c>
      <c r="E29" s="297">
        <v>1</v>
      </c>
      <c r="F29" s="289">
        <v>48529250</v>
      </c>
      <c r="G29" s="297">
        <v>1</v>
      </c>
      <c r="H29" s="289">
        <v>48529250</v>
      </c>
      <c r="I29" s="310">
        <f t="shared" si="0"/>
        <v>0</v>
      </c>
      <c r="J29" s="311">
        <f t="shared" si="1"/>
        <v>0</v>
      </c>
      <c r="K29" s="299"/>
    </row>
    <row r="30" spans="1:11" ht="14.25">
      <c r="A30" s="297">
        <f>IF(B30="","",COUNTA($B$15:B30))</f>
        <v>16</v>
      </c>
      <c r="B30" s="290" t="s">
        <v>2020</v>
      </c>
      <c r="C30" s="288" t="s">
        <v>1531</v>
      </c>
      <c r="D30" s="298">
        <v>43658</v>
      </c>
      <c r="E30" s="297">
        <v>1</v>
      </c>
      <c r="F30" s="289">
        <v>48529250</v>
      </c>
      <c r="G30" s="297">
        <v>1</v>
      </c>
      <c r="H30" s="289">
        <v>48529250</v>
      </c>
      <c r="I30" s="310">
        <f t="shared" si="0"/>
        <v>0</v>
      </c>
      <c r="J30" s="311">
        <f t="shared" si="1"/>
        <v>0</v>
      </c>
      <c r="K30" s="299"/>
    </row>
    <row r="31" spans="1:11" ht="14.25">
      <c r="A31" s="297">
        <f>IF(B31="","",COUNTA($B$15:B31))</f>
        <v>17</v>
      </c>
      <c r="B31" s="290" t="s">
        <v>1854</v>
      </c>
      <c r="C31" s="288" t="s">
        <v>1858</v>
      </c>
      <c r="D31" s="298">
        <v>43413</v>
      </c>
      <c r="E31" s="297">
        <v>1</v>
      </c>
      <c r="F31" s="289">
        <v>52484000</v>
      </c>
      <c r="G31" s="297">
        <v>1</v>
      </c>
      <c r="H31" s="289">
        <v>52484000</v>
      </c>
      <c r="I31" s="310">
        <f t="shared" si="0"/>
        <v>0</v>
      </c>
      <c r="J31" s="311">
        <f t="shared" si="1"/>
        <v>0</v>
      </c>
      <c r="K31" s="299"/>
    </row>
    <row r="32" spans="1:11" ht="14.25">
      <c r="A32" s="297">
        <f>IF(B32="","",COUNTA($B$15:B32))</f>
        <v>18</v>
      </c>
      <c r="B32" s="290" t="s">
        <v>1855</v>
      </c>
      <c r="C32" s="288" t="s">
        <v>1858</v>
      </c>
      <c r="D32" s="298">
        <v>43413</v>
      </c>
      <c r="E32" s="297">
        <v>1</v>
      </c>
      <c r="F32" s="289">
        <v>52484000</v>
      </c>
      <c r="G32" s="297">
        <v>1</v>
      </c>
      <c r="H32" s="289">
        <v>52484000</v>
      </c>
      <c r="I32" s="310">
        <f t="shared" si="0"/>
        <v>0</v>
      </c>
      <c r="J32" s="311">
        <f t="shared" si="1"/>
        <v>0</v>
      </c>
      <c r="K32" s="299"/>
    </row>
    <row r="33" spans="1:11" ht="14.25">
      <c r="A33" s="297">
        <f>IF(B33="","",COUNTA($B$15:B33))</f>
        <v>19</v>
      </c>
      <c r="B33" s="290" t="s">
        <v>1856</v>
      </c>
      <c r="C33" s="288" t="s">
        <v>1858</v>
      </c>
      <c r="D33" s="298">
        <v>43413</v>
      </c>
      <c r="E33" s="297">
        <v>1</v>
      </c>
      <c r="F33" s="289">
        <v>52484000</v>
      </c>
      <c r="G33" s="297">
        <v>1</v>
      </c>
      <c r="H33" s="289">
        <v>52484000</v>
      </c>
      <c r="I33" s="310">
        <f t="shared" si="0"/>
        <v>0</v>
      </c>
      <c r="J33" s="311">
        <f t="shared" si="1"/>
        <v>0</v>
      </c>
      <c r="K33" s="299"/>
    </row>
    <row r="34" spans="1:11" ht="14.25">
      <c r="A34" s="297">
        <f>IF(B34="","",COUNTA($B$15:B34))</f>
        <v>20</v>
      </c>
      <c r="B34" s="290" t="s">
        <v>1857</v>
      </c>
      <c r="C34" s="288" t="s">
        <v>1858</v>
      </c>
      <c r="D34" s="298">
        <v>43413</v>
      </c>
      <c r="E34" s="297">
        <v>1</v>
      </c>
      <c r="F34" s="289">
        <v>52484000</v>
      </c>
      <c r="G34" s="297">
        <v>1</v>
      </c>
      <c r="H34" s="289">
        <v>52484000</v>
      </c>
      <c r="I34" s="310">
        <f t="shared" si="0"/>
        <v>0</v>
      </c>
      <c r="J34" s="311">
        <f t="shared" si="1"/>
        <v>0</v>
      </c>
      <c r="K34" s="299"/>
    </row>
    <row r="35" spans="1:11" ht="14.25">
      <c r="A35" s="297">
        <f>IF(B35="","",COUNTA($B$15:B35))</f>
        <v>21</v>
      </c>
      <c r="B35" s="290" t="s">
        <v>1859</v>
      </c>
      <c r="C35" s="288" t="s">
        <v>1861</v>
      </c>
      <c r="D35" s="298">
        <v>43413</v>
      </c>
      <c r="E35" s="297">
        <v>1</v>
      </c>
      <c r="F35" s="289">
        <v>32500000</v>
      </c>
      <c r="G35" s="297">
        <v>1</v>
      </c>
      <c r="H35" s="289">
        <v>32500000</v>
      </c>
      <c r="I35" s="310">
        <f t="shared" si="0"/>
        <v>0</v>
      </c>
      <c r="J35" s="311">
        <f t="shared" si="1"/>
        <v>0</v>
      </c>
      <c r="K35" s="299"/>
    </row>
    <row r="36" spans="1:11" ht="14.25">
      <c r="A36" s="297">
        <f>IF(B36="","",COUNTA($B$15:B36))</f>
        <v>22</v>
      </c>
      <c r="B36" s="290" t="s">
        <v>1860</v>
      </c>
      <c r="C36" s="288" t="s">
        <v>1861</v>
      </c>
      <c r="D36" s="298">
        <v>43413</v>
      </c>
      <c r="E36" s="297">
        <v>1</v>
      </c>
      <c r="F36" s="289">
        <v>32500000</v>
      </c>
      <c r="G36" s="297">
        <v>1</v>
      </c>
      <c r="H36" s="289">
        <v>32500000</v>
      </c>
      <c r="I36" s="310">
        <f t="shared" si="0"/>
        <v>0</v>
      </c>
      <c r="J36" s="311">
        <f t="shared" si="1"/>
        <v>0</v>
      </c>
      <c r="K36" s="299"/>
    </row>
    <row r="37" spans="1:11" ht="14.25">
      <c r="A37" s="297">
        <f>IF(B37="","",COUNTA($B$15:B37))</f>
        <v>23</v>
      </c>
      <c r="B37" s="290" t="s">
        <v>2021</v>
      </c>
      <c r="C37" s="288" t="s">
        <v>2022</v>
      </c>
      <c r="D37" s="298">
        <v>43658</v>
      </c>
      <c r="E37" s="297">
        <v>1</v>
      </c>
      <c r="F37" s="289">
        <v>32500000</v>
      </c>
      <c r="G37" s="297">
        <v>1</v>
      </c>
      <c r="H37" s="289">
        <v>32500000</v>
      </c>
      <c r="I37" s="310">
        <f t="shared" si="0"/>
        <v>0</v>
      </c>
      <c r="J37" s="311">
        <f t="shared" si="1"/>
        <v>0</v>
      </c>
      <c r="K37" s="299"/>
    </row>
    <row r="38" spans="1:11" ht="14.25">
      <c r="A38" s="297">
        <f>IF(B38="","",COUNTA($B$15:B38))</f>
        <v>24</v>
      </c>
      <c r="B38" s="290" t="s">
        <v>1997</v>
      </c>
      <c r="C38" s="288" t="s">
        <v>1995</v>
      </c>
      <c r="D38" s="298">
        <v>43644</v>
      </c>
      <c r="E38" s="297">
        <v>1</v>
      </c>
      <c r="F38" s="289">
        <v>78636363</v>
      </c>
      <c r="G38" s="297">
        <v>1</v>
      </c>
      <c r="H38" s="289">
        <v>78636363</v>
      </c>
      <c r="I38" s="310">
        <f t="shared" si="0"/>
        <v>0</v>
      </c>
      <c r="J38" s="311">
        <f t="shared" si="1"/>
        <v>0</v>
      </c>
      <c r="K38" s="299"/>
    </row>
    <row r="39" spans="1:11" ht="14.25">
      <c r="A39" s="297">
        <f>IF(B39="","",COUNTA($B$15:B44))</f>
        <v>30</v>
      </c>
      <c r="B39" s="290" t="s">
        <v>1865</v>
      </c>
      <c r="C39" s="288" t="s">
        <v>1867</v>
      </c>
      <c r="D39" s="298">
        <v>43417</v>
      </c>
      <c r="E39" s="297">
        <v>1</v>
      </c>
      <c r="F39" s="289">
        <v>65500000</v>
      </c>
      <c r="G39" s="297">
        <v>1</v>
      </c>
      <c r="H39" s="289">
        <v>65500000</v>
      </c>
      <c r="I39" s="310">
        <f t="shared" si="0"/>
        <v>0</v>
      </c>
      <c r="J39" s="311">
        <f t="shared" si="1"/>
        <v>0</v>
      </c>
      <c r="K39" s="299"/>
    </row>
    <row r="40" spans="1:11" ht="14.25">
      <c r="A40" s="297">
        <f>IF(B40="","",COUNTA($B$15:B40))</f>
        <v>26</v>
      </c>
      <c r="B40" s="287" t="s">
        <v>1895</v>
      </c>
      <c r="C40" s="288" t="s">
        <v>1990</v>
      </c>
      <c r="D40" s="298">
        <v>43462</v>
      </c>
      <c r="E40" s="297">
        <v>1</v>
      </c>
      <c r="F40" s="289">
        <v>524070000</v>
      </c>
      <c r="G40" s="297">
        <v>1</v>
      </c>
      <c r="H40" s="289">
        <v>524070000</v>
      </c>
      <c r="I40" s="310">
        <f t="shared" si="0"/>
        <v>0</v>
      </c>
      <c r="J40" s="311">
        <f t="shared" si="1"/>
        <v>0</v>
      </c>
      <c r="K40" s="299"/>
    </row>
    <row r="41" spans="1:11" ht="14.25">
      <c r="A41" s="297">
        <f>IF(B41="","",COUNTA($B$15:B41))</f>
        <v>27</v>
      </c>
      <c r="B41" s="287" t="s">
        <v>1896</v>
      </c>
      <c r="C41" s="288" t="s">
        <v>1990</v>
      </c>
      <c r="D41" s="298">
        <v>43462</v>
      </c>
      <c r="E41" s="297">
        <v>1</v>
      </c>
      <c r="F41" s="289">
        <v>524070000</v>
      </c>
      <c r="G41" s="297">
        <v>1</v>
      </c>
      <c r="H41" s="289">
        <v>524070000</v>
      </c>
      <c r="I41" s="310">
        <f t="shared" si="0"/>
        <v>0</v>
      </c>
      <c r="J41" s="311">
        <f t="shared" si="1"/>
        <v>0</v>
      </c>
      <c r="K41" s="299"/>
    </row>
    <row r="42" spans="1:11" ht="14.25">
      <c r="A42" s="297">
        <f>IF(B42="","",COUNTA($B$15:B42))</f>
        <v>28</v>
      </c>
      <c r="B42" s="287" t="s">
        <v>1935</v>
      </c>
      <c r="C42" s="288" t="s">
        <v>1989</v>
      </c>
      <c r="D42" s="298">
        <v>43516</v>
      </c>
      <c r="E42" s="297">
        <v>1</v>
      </c>
      <c r="F42" s="289">
        <v>739821200</v>
      </c>
      <c r="G42" s="297">
        <v>1</v>
      </c>
      <c r="H42" s="289">
        <v>739821200</v>
      </c>
      <c r="I42" s="310">
        <f t="shared" si="0"/>
        <v>0</v>
      </c>
      <c r="J42" s="311">
        <f t="shared" si="1"/>
        <v>0</v>
      </c>
      <c r="K42" s="299"/>
    </row>
    <row r="43" spans="1:11" ht="14.25">
      <c r="A43" s="297">
        <f>IF(B43="","",COUNTA($B$15:B43))</f>
        <v>29</v>
      </c>
      <c r="B43" s="287" t="s">
        <v>1936</v>
      </c>
      <c r="C43" s="288" t="s">
        <v>1989</v>
      </c>
      <c r="D43" s="298">
        <v>43516</v>
      </c>
      <c r="E43" s="297">
        <v>1</v>
      </c>
      <c r="F43" s="289">
        <v>739821200</v>
      </c>
      <c r="G43" s="297">
        <v>1</v>
      </c>
      <c r="H43" s="289">
        <v>739821200</v>
      </c>
      <c r="I43" s="310">
        <f t="shared" si="0"/>
        <v>0</v>
      </c>
      <c r="J43" s="311">
        <f t="shared" si="1"/>
        <v>0</v>
      </c>
      <c r="K43" s="299"/>
    </row>
    <row r="44" spans="1:11" ht="14.25">
      <c r="A44" s="297">
        <f>IF(B44="","",COUNTA($B$15:B44))</f>
        <v>30</v>
      </c>
      <c r="B44" s="287" t="s">
        <v>1937</v>
      </c>
      <c r="C44" s="288" t="s">
        <v>1989</v>
      </c>
      <c r="D44" s="298">
        <v>43516</v>
      </c>
      <c r="E44" s="297">
        <v>1</v>
      </c>
      <c r="F44" s="289">
        <v>739821200</v>
      </c>
      <c r="G44" s="297">
        <v>1</v>
      </c>
      <c r="H44" s="289">
        <v>739821200</v>
      </c>
      <c r="I44" s="310">
        <f t="shared" si="0"/>
        <v>0</v>
      </c>
      <c r="J44" s="311">
        <f t="shared" si="1"/>
        <v>0</v>
      </c>
      <c r="K44" s="299"/>
    </row>
    <row r="45" spans="1:11">
      <c r="A45" s="326"/>
      <c r="B45" s="327"/>
      <c r="C45" s="328"/>
      <c r="D45" s="325" t="s">
        <v>2034</v>
      </c>
      <c r="E45" s="322">
        <f t="shared" ref="E45:J45" si="2">SUM(E15:E44)</f>
        <v>30</v>
      </c>
      <c r="F45" s="282">
        <f t="shared" si="2"/>
        <v>10204066463</v>
      </c>
      <c r="G45" s="322">
        <f t="shared" si="2"/>
        <v>30</v>
      </c>
      <c r="H45" s="282">
        <f t="shared" si="2"/>
        <v>10204066463</v>
      </c>
      <c r="I45" s="323">
        <f t="shared" si="2"/>
        <v>0</v>
      </c>
      <c r="J45" s="324">
        <f t="shared" si="2"/>
        <v>0</v>
      </c>
      <c r="K45" s="313"/>
    </row>
    <row r="46" spans="1:11" customFormat="1" ht="12.75"/>
    <row r="47" spans="1:11" ht="14.25">
      <c r="A47" s="297">
        <v>1</v>
      </c>
      <c r="B47" s="287" t="s">
        <v>490</v>
      </c>
      <c r="C47" s="288" t="s">
        <v>1213</v>
      </c>
      <c r="D47" s="298">
        <v>41244</v>
      </c>
      <c r="E47" s="297">
        <v>1</v>
      </c>
      <c r="F47" s="289">
        <v>577380000</v>
      </c>
      <c r="G47" s="297">
        <v>1</v>
      </c>
      <c r="H47" s="289">
        <v>577380000</v>
      </c>
      <c r="I47" s="310">
        <f t="shared" ref="I47:J50" si="3">G47-E47</f>
        <v>0</v>
      </c>
      <c r="J47" s="311">
        <f t="shared" si="3"/>
        <v>0</v>
      </c>
      <c r="K47" s="299" t="s">
        <v>2113</v>
      </c>
    </row>
    <row r="48" spans="1:11" ht="14.25">
      <c r="A48" s="297">
        <v>2</v>
      </c>
      <c r="B48" s="287" t="s">
        <v>489</v>
      </c>
      <c r="C48" s="288" t="s">
        <v>1212</v>
      </c>
      <c r="D48" s="298">
        <v>41244</v>
      </c>
      <c r="E48" s="297">
        <v>1</v>
      </c>
      <c r="F48" s="289">
        <v>106192900</v>
      </c>
      <c r="G48" s="297">
        <v>1</v>
      </c>
      <c r="H48" s="289">
        <v>106192900</v>
      </c>
      <c r="I48" s="310">
        <f t="shared" si="3"/>
        <v>0</v>
      </c>
      <c r="J48" s="311">
        <f t="shared" si="3"/>
        <v>0</v>
      </c>
      <c r="K48" s="299" t="s">
        <v>2113</v>
      </c>
    </row>
    <row r="49" spans="1:11" ht="14.25">
      <c r="A49" s="297">
        <v>3</v>
      </c>
      <c r="B49" s="287" t="s">
        <v>400</v>
      </c>
      <c r="C49" s="288" t="s">
        <v>1209</v>
      </c>
      <c r="D49" s="298">
        <v>40575</v>
      </c>
      <c r="E49" s="297">
        <v>1</v>
      </c>
      <c r="F49" s="289">
        <v>504209044</v>
      </c>
      <c r="G49" s="297">
        <v>1</v>
      </c>
      <c r="H49" s="289">
        <v>504209044</v>
      </c>
      <c r="I49" s="310">
        <f t="shared" si="3"/>
        <v>0</v>
      </c>
      <c r="J49" s="311">
        <f t="shared" si="3"/>
        <v>0</v>
      </c>
      <c r="K49" s="299" t="s">
        <v>2113</v>
      </c>
    </row>
    <row r="50" spans="1:11" ht="14.25">
      <c r="A50" s="297">
        <v>4</v>
      </c>
      <c r="B50" s="287" t="s">
        <v>442</v>
      </c>
      <c r="C50" s="288" t="s">
        <v>1208</v>
      </c>
      <c r="D50" s="298">
        <v>40544</v>
      </c>
      <c r="E50" s="297">
        <v>1</v>
      </c>
      <c r="F50" s="289">
        <v>55712000</v>
      </c>
      <c r="G50" s="297">
        <v>1</v>
      </c>
      <c r="H50" s="289">
        <v>55712000</v>
      </c>
      <c r="I50" s="310">
        <f t="shared" si="3"/>
        <v>0</v>
      </c>
      <c r="J50" s="311">
        <f t="shared" si="3"/>
        <v>0</v>
      </c>
      <c r="K50" s="299" t="s">
        <v>2113</v>
      </c>
    </row>
    <row r="51" spans="1:11" customFormat="1" ht="12.75"/>
    <row r="52" spans="1:11" customFormat="1" ht="15" customHeight="1">
      <c r="A52" s="398" t="s">
        <v>2057</v>
      </c>
      <c r="B52" s="398"/>
      <c r="C52" s="398"/>
      <c r="D52" s="398"/>
      <c r="E52" s="398"/>
      <c r="F52" s="398"/>
      <c r="G52" s="398"/>
      <c r="H52" s="398"/>
      <c r="I52" s="398"/>
      <c r="J52" s="329" t="s">
        <v>2058</v>
      </c>
      <c r="K52" s="329"/>
    </row>
    <row r="53" spans="1:11" customFormat="1" ht="14.25">
      <c r="C53" s="280"/>
      <c r="E53" s="294"/>
      <c r="F53" s="281"/>
      <c r="H53" s="278"/>
      <c r="I53" s="278"/>
    </row>
    <row r="54" spans="1:11" customFormat="1" ht="14.25">
      <c r="C54" s="280"/>
      <c r="E54" s="294"/>
      <c r="F54" s="281"/>
      <c r="H54" s="278"/>
      <c r="I54" s="278"/>
    </row>
    <row r="55" spans="1:11" customFormat="1" ht="14.25">
      <c r="C55" s="280"/>
      <c r="E55" s="294"/>
      <c r="F55" s="281"/>
      <c r="H55" s="278"/>
      <c r="I55" s="278"/>
    </row>
    <row r="56" spans="1:11" customFormat="1" ht="14.25">
      <c r="C56" s="280"/>
      <c r="E56" s="294"/>
      <c r="F56" s="281"/>
      <c r="H56" s="278"/>
      <c r="I56" s="278"/>
    </row>
    <row r="57" spans="1:11" customFormat="1" ht="15" customHeight="1">
      <c r="A57" s="398" t="s">
        <v>2067</v>
      </c>
      <c r="B57" s="398"/>
      <c r="C57" s="398"/>
      <c r="D57" s="398"/>
      <c r="E57" s="398"/>
      <c r="F57" s="398"/>
      <c r="G57" s="398"/>
      <c r="H57" s="398"/>
      <c r="I57" s="398"/>
      <c r="J57" s="329" t="s">
        <v>2059</v>
      </c>
    </row>
  </sheetData>
  <autoFilter ref="A14:N45"/>
  <mergeCells count="12">
    <mergeCell ref="H1:J1"/>
    <mergeCell ref="H2:J2"/>
    <mergeCell ref="K13:K14"/>
    <mergeCell ref="A52:I52"/>
    <mergeCell ref="A57:I57"/>
    <mergeCell ref="A13:A14"/>
    <mergeCell ref="B13:B14"/>
    <mergeCell ref="C13:C14"/>
    <mergeCell ref="D13:D14"/>
    <mergeCell ref="E13:F13"/>
    <mergeCell ref="G13:H13"/>
    <mergeCell ref="I13:J13"/>
  </mergeCells>
  <conditionalFormatting sqref="A39">
    <cfRule type="duplicateValues" dxfId="155" priority="99"/>
  </conditionalFormatting>
  <conditionalFormatting sqref="A15:A34">
    <cfRule type="duplicateValues" dxfId="154" priority="92"/>
  </conditionalFormatting>
  <conditionalFormatting sqref="A35">
    <cfRule type="duplicateValues" dxfId="153" priority="91"/>
  </conditionalFormatting>
  <conditionalFormatting sqref="A36">
    <cfRule type="duplicateValues" dxfId="152" priority="82"/>
  </conditionalFormatting>
  <conditionalFormatting sqref="B36">
    <cfRule type="duplicateValues" dxfId="151" priority="81"/>
  </conditionalFormatting>
  <conditionalFormatting sqref="A37:A38">
    <cfRule type="duplicateValues" dxfId="150" priority="80"/>
  </conditionalFormatting>
  <conditionalFormatting sqref="B37:B38">
    <cfRule type="duplicateValues" dxfId="149" priority="79"/>
  </conditionalFormatting>
  <conditionalFormatting sqref="A40">
    <cfRule type="duplicateValues" dxfId="148" priority="77"/>
  </conditionalFormatting>
  <conditionalFormatting sqref="A40">
    <cfRule type="duplicateValues" dxfId="147" priority="78"/>
  </conditionalFormatting>
  <conditionalFormatting sqref="B40">
    <cfRule type="duplicateValues" dxfId="146" priority="76"/>
  </conditionalFormatting>
  <conditionalFormatting sqref="A41">
    <cfRule type="duplicateValues" dxfId="145" priority="71"/>
  </conditionalFormatting>
  <conditionalFormatting sqref="A41">
    <cfRule type="duplicateValues" dxfId="144" priority="72"/>
  </conditionalFormatting>
  <conditionalFormatting sqref="B41">
    <cfRule type="duplicateValues" dxfId="143" priority="70"/>
  </conditionalFormatting>
  <conditionalFormatting sqref="A42">
    <cfRule type="duplicateValues" dxfId="142" priority="69"/>
  </conditionalFormatting>
  <conditionalFormatting sqref="B42">
    <cfRule type="duplicateValues" dxfId="141" priority="68"/>
  </conditionalFormatting>
  <conditionalFormatting sqref="B43">
    <cfRule type="duplicateValues" dxfId="140" priority="34"/>
  </conditionalFormatting>
  <conditionalFormatting sqref="A43:A44">
    <cfRule type="duplicateValues" dxfId="139" priority="138"/>
  </conditionalFormatting>
  <conditionalFormatting sqref="B44">
    <cfRule type="duplicateValues" dxfId="138" priority="139"/>
  </conditionalFormatting>
  <conditionalFormatting sqref="B39 B15:B35">
    <cfRule type="duplicateValues" dxfId="137" priority="1243"/>
  </conditionalFormatting>
  <conditionalFormatting sqref="A47:A48">
    <cfRule type="duplicateValues" dxfId="136" priority="6"/>
  </conditionalFormatting>
  <conditionalFormatting sqref="B47:B48">
    <cfRule type="duplicateValues" dxfId="135" priority="7"/>
  </conditionalFormatting>
  <conditionalFormatting sqref="A50">
    <cfRule type="duplicateValues" dxfId="134" priority="1"/>
  </conditionalFormatting>
  <conditionalFormatting sqref="A50">
    <cfRule type="duplicateValues" dxfId="133" priority="2"/>
  </conditionalFormatting>
  <conditionalFormatting sqref="A49">
    <cfRule type="duplicateValues" dxfId="132" priority="3"/>
  </conditionalFormatting>
  <conditionalFormatting sqref="A49">
    <cfRule type="duplicateValues" dxfId="131" priority="4"/>
  </conditionalFormatting>
  <conditionalFormatting sqref="B49:B50">
    <cfRule type="duplicateValues" dxfId="130" priority="5"/>
  </conditionalFormatting>
  <pageMargins left="0.3" right="0.23" top="0.19" bottom="0.24" header="0.17" footer="0.17"/>
  <pageSetup paperSize="9" scale="65" orientation="landscape" r:id="rId1"/>
  <headerFooter scaleWithDoc="0"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K32"/>
  <sheetViews>
    <sheetView showGridLines="0" zoomScaleNormal="100" workbookViewId="0">
      <pane ySplit="14" topLeftCell="A15" activePane="bottomLeft" state="frozen"/>
      <selection activeCell="I15" sqref="I15"/>
      <selection pane="bottomLeft" activeCell="I15" sqref="I15"/>
    </sheetView>
  </sheetViews>
  <sheetFormatPr defaultColWidth="12.7109375" defaultRowHeight="15"/>
  <cols>
    <col min="1" max="1" width="8.140625" style="283" customWidth="1"/>
    <col min="2" max="2" width="14.28515625" style="280" customWidth="1"/>
    <col min="3" max="3" width="48.28515625" style="280" customWidth="1"/>
    <col min="4" max="4" width="19.140625" style="278" customWidth="1"/>
    <col min="5" max="5" width="11.7109375" style="279" customWidth="1"/>
    <col min="6" max="6" width="17.42578125" style="281" customWidth="1"/>
    <col min="7" max="7" width="11.7109375" style="278" customWidth="1"/>
    <col min="8" max="8" width="17.42578125" style="278" customWidth="1"/>
    <col min="9" max="9" width="11.7109375" style="278" customWidth="1"/>
    <col min="10" max="10" width="17.42578125" style="278" customWidth="1"/>
    <col min="11" max="11" width="31.42578125" style="278" customWidth="1"/>
    <col min="12" max="16384" width="12.7109375" style="278"/>
  </cols>
  <sheetData>
    <row r="1" spans="1:11" customFormat="1" ht="15.75">
      <c r="A1" s="334" t="s">
        <v>2042</v>
      </c>
      <c r="D1" s="278"/>
      <c r="H1" s="388" t="s">
        <v>2043</v>
      </c>
      <c r="I1" s="389"/>
      <c r="J1" s="390"/>
      <c r="K1" s="306"/>
    </row>
    <row r="2" spans="1:11" customFormat="1" ht="29.25" customHeight="1">
      <c r="A2" s="334" t="s">
        <v>2080</v>
      </c>
      <c r="D2" s="278"/>
      <c r="H2" s="394" t="s">
        <v>2045</v>
      </c>
      <c r="I2" s="395"/>
      <c r="J2" s="396"/>
      <c r="K2" s="306"/>
    </row>
    <row r="3" spans="1:11" customFormat="1" ht="26.25">
      <c r="A3" s="312" t="s">
        <v>2044</v>
      </c>
      <c r="B3" s="293"/>
      <c r="C3" s="293"/>
      <c r="D3" s="278"/>
      <c r="E3" s="293"/>
      <c r="F3" s="293"/>
      <c r="G3" s="293"/>
      <c r="H3" s="278"/>
      <c r="I3" s="278"/>
      <c r="J3" s="278"/>
      <c r="K3" s="306"/>
    </row>
    <row r="4" spans="1:11">
      <c r="A4" s="304" t="s">
        <v>2060</v>
      </c>
      <c r="B4" s="305"/>
      <c r="C4" s="305"/>
      <c r="D4" s="306"/>
      <c r="E4" s="305"/>
      <c r="F4" s="305"/>
      <c r="G4" s="306"/>
      <c r="H4" s="306"/>
      <c r="I4" s="306"/>
      <c r="J4" s="306"/>
      <c r="K4" s="306"/>
    </row>
    <row r="5" spans="1:11" ht="14.25">
      <c r="A5" s="304" t="s">
        <v>2046</v>
      </c>
      <c r="B5" s="278"/>
      <c r="C5" s="304" t="s">
        <v>2047</v>
      </c>
      <c r="D5" s="304" t="s">
        <v>2048</v>
      </c>
      <c r="E5" s="281"/>
      <c r="F5" s="304" t="s">
        <v>2049</v>
      </c>
      <c r="I5" s="306"/>
      <c r="J5" s="306"/>
      <c r="K5" s="306"/>
    </row>
    <row r="6" spans="1:11">
      <c r="A6" s="305"/>
      <c r="B6" s="278"/>
      <c r="C6" s="304" t="s">
        <v>2063</v>
      </c>
      <c r="D6" s="304" t="s">
        <v>2051</v>
      </c>
      <c r="E6" s="281"/>
      <c r="F6" s="304" t="s">
        <v>2110</v>
      </c>
      <c r="I6" s="306"/>
      <c r="J6" s="306"/>
      <c r="K6" s="306"/>
    </row>
    <row r="7" spans="1:11">
      <c r="A7" s="305"/>
      <c r="B7" s="278"/>
      <c r="C7" s="304" t="s">
        <v>2050</v>
      </c>
      <c r="D7" s="304" t="s">
        <v>2051</v>
      </c>
      <c r="E7" s="281"/>
      <c r="F7" s="304" t="s">
        <v>2052</v>
      </c>
      <c r="I7" s="306"/>
      <c r="J7" s="306"/>
      <c r="K7" s="306"/>
    </row>
    <row r="8" spans="1:11">
      <c r="A8" s="305"/>
      <c r="B8" s="278"/>
      <c r="C8" s="304" t="s">
        <v>2053</v>
      </c>
      <c r="D8" s="304" t="s">
        <v>2054</v>
      </c>
      <c r="E8" s="281"/>
      <c r="F8" s="304" t="s">
        <v>2052</v>
      </c>
      <c r="I8" s="306"/>
      <c r="J8" s="306"/>
      <c r="K8" s="306"/>
    </row>
    <row r="9" spans="1:11">
      <c r="A9" s="305"/>
      <c r="B9" s="278"/>
      <c r="C9" s="304" t="s">
        <v>2061</v>
      </c>
      <c r="D9" s="304" t="s">
        <v>2062</v>
      </c>
      <c r="E9" s="281"/>
      <c r="F9" s="304" t="s">
        <v>2052</v>
      </c>
      <c r="I9" s="306"/>
      <c r="J9" s="306"/>
      <c r="K9" s="306"/>
    </row>
    <row r="10" spans="1:11">
      <c r="A10" s="305"/>
      <c r="B10" s="278"/>
      <c r="C10" s="304" t="s">
        <v>2055</v>
      </c>
      <c r="D10" s="304" t="s">
        <v>2051</v>
      </c>
      <c r="E10" s="281"/>
      <c r="F10" s="304" t="s">
        <v>2052</v>
      </c>
      <c r="I10" s="306"/>
      <c r="J10" s="306"/>
      <c r="K10" s="306"/>
    </row>
    <row r="11" spans="1:11">
      <c r="A11" s="304" t="s">
        <v>2056</v>
      </c>
      <c r="B11" s="305"/>
      <c r="C11" s="305"/>
      <c r="D11" s="306"/>
      <c r="E11" s="305"/>
      <c r="F11" s="305"/>
      <c r="G11" s="306"/>
      <c r="H11" s="306"/>
      <c r="I11" s="306"/>
      <c r="J11" s="306"/>
      <c r="K11" s="306"/>
    </row>
    <row r="12" spans="1:11" ht="14.25">
      <c r="A12" s="278"/>
      <c r="B12" s="278"/>
      <c r="C12" s="278"/>
      <c r="E12" s="278"/>
      <c r="F12" s="278"/>
    </row>
    <row r="13" spans="1:11" ht="18.75" customHeight="1">
      <c r="A13" s="399" t="s">
        <v>1905</v>
      </c>
      <c r="B13" s="399" t="s">
        <v>2035</v>
      </c>
      <c r="C13" s="399" t="s">
        <v>1946</v>
      </c>
      <c r="D13" s="400" t="s">
        <v>2064</v>
      </c>
      <c r="E13" s="399" t="s">
        <v>2036</v>
      </c>
      <c r="F13" s="399"/>
      <c r="G13" s="399" t="s">
        <v>2037</v>
      </c>
      <c r="H13" s="399"/>
      <c r="I13" s="399" t="s">
        <v>2038</v>
      </c>
      <c r="J13" s="399"/>
      <c r="K13" s="397" t="s">
        <v>2039</v>
      </c>
    </row>
    <row r="14" spans="1:11" ht="18.75" customHeight="1">
      <c r="A14" s="399"/>
      <c r="B14" s="399"/>
      <c r="C14" s="399"/>
      <c r="D14" s="400"/>
      <c r="E14" s="315" t="s">
        <v>2040</v>
      </c>
      <c r="F14" s="315" t="s">
        <v>2041</v>
      </c>
      <c r="G14" s="315" t="s">
        <v>2040</v>
      </c>
      <c r="H14" s="315" t="s">
        <v>2041</v>
      </c>
      <c r="I14" s="315" t="s">
        <v>2040</v>
      </c>
      <c r="J14" s="315" t="s">
        <v>2041</v>
      </c>
      <c r="K14" s="397"/>
    </row>
    <row r="15" spans="1:11" ht="14.25">
      <c r="A15" s="297">
        <f>IF(B15="","",COUNTA($B$15:B15))</f>
        <v>1</v>
      </c>
      <c r="B15" s="287" t="s">
        <v>258</v>
      </c>
      <c r="C15" s="288" t="s">
        <v>1228</v>
      </c>
      <c r="D15" s="298">
        <v>40756</v>
      </c>
      <c r="E15" s="297">
        <v>1</v>
      </c>
      <c r="F15" s="289">
        <v>105529000</v>
      </c>
      <c r="G15" s="297">
        <v>1</v>
      </c>
      <c r="H15" s="289">
        <v>105529000</v>
      </c>
      <c r="I15" s="310">
        <f t="shared" ref="I15:J22" si="0">G15-E15</f>
        <v>0</v>
      </c>
      <c r="J15" s="311">
        <f t="shared" si="0"/>
        <v>0</v>
      </c>
      <c r="K15" s="299"/>
    </row>
    <row r="16" spans="1:11" ht="14.25">
      <c r="A16" s="297">
        <f>IF(B16="","",COUNTA($B$15:B16))</f>
        <v>2</v>
      </c>
      <c r="B16" s="287" t="s">
        <v>629</v>
      </c>
      <c r="C16" s="288" t="s">
        <v>1135</v>
      </c>
      <c r="D16" s="298">
        <v>40695</v>
      </c>
      <c r="E16" s="297">
        <v>1</v>
      </c>
      <c r="F16" s="289">
        <v>55091654</v>
      </c>
      <c r="G16" s="297">
        <v>1</v>
      </c>
      <c r="H16" s="289">
        <v>55091654</v>
      </c>
      <c r="I16" s="310">
        <f t="shared" si="0"/>
        <v>0</v>
      </c>
      <c r="J16" s="311">
        <f t="shared" si="0"/>
        <v>0</v>
      </c>
      <c r="K16" s="299"/>
    </row>
    <row r="17" spans="1:11" ht="14.25">
      <c r="A17" s="297">
        <f>IF(B17="","",COUNTA($B$15:B17))</f>
        <v>3</v>
      </c>
      <c r="B17" s="287" t="s">
        <v>552</v>
      </c>
      <c r="C17" s="288" t="s">
        <v>1139</v>
      </c>
      <c r="D17" s="298">
        <v>40787</v>
      </c>
      <c r="E17" s="297">
        <v>1</v>
      </c>
      <c r="F17" s="289">
        <v>31869900</v>
      </c>
      <c r="G17" s="297">
        <v>1</v>
      </c>
      <c r="H17" s="289">
        <v>31869900</v>
      </c>
      <c r="I17" s="310">
        <f t="shared" si="0"/>
        <v>0</v>
      </c>
      <c r="J17" s="311">
        <f t="shared" si="0"/>
        <v>0</v>
      </c>
      <c r="K17" s="299"/>
    </row>
    <row r="18" spans="1:11" ht="14.25">
      <c r="A18" s="297">
        <f>IF(B18="","",COUNTA($B$15:B18))</f>
        <v>4</v>
      </c>
      <c r="B18" s="287" t="s">
        <v>628</v>
      </c>
      <c r="C18" s="288" t="s">
        <v>1134</v>
      </c>
      <c r="D18" s="298">
        <v>40695</v>
      </c>
      <c r="E18" s="297">
        <v>1</v>
      </c>
      <c r="F18" s="289">
        <v>130550000</v>
      </c>
      <c r="G18" s="297">
        <v>1</v>
      </c>
      <c r="H18" s="289">
        <v>130550000</v>
      </c>
      <c r="I18" s="310">
        <f t="shared" si="0"/>
        <v>0</v>
      </c>
      <c r="J18" s="311">
        <f t="shared" si="0"/>
        <v>0</v>
      </c>
      <c r="K18" s="299"/>
    </row>
    <row r="19" spans="1:11" ht="14.25">
      <c r="A19" s="297">
        <f>IF(B19="","",COUNTA($B$15:B19))</f>
        <v>5</v>
      </c>
      <c r="B19" s="287" t="s">
        <v>274</v>
      </c>
      <c r="C19" s="288" t="s">
        <v>1141</v>
      </c>
      <c r="D19" s="298">
        <v>41091</v>
      </c>
      <c r="E19" s="297">
        <v>1</v>
      </c>
      <c r="F19" s="289">
        <v>36783000</v>
      </c>
      <c r="G19" s="297">
        <v>1</v>
      </c>
      <c r="H19" s="289">
        <v>36783000</v>
      </c>
      <c r="I19" s="310">
        <f t="shared" si="0"/>
        <v>0</v>
      </c>
      <c r="J19" s="311">
        <f t="shared" si="0"/>
        <v>0</v>
      </c>
      <c r="K19" s="299"/>
    </row>
    <row r="20" spans="1:11" ht="14.25">
      <c r="A20" s="297">
        <f>IF(B20="","",COUNTA($B$15:B20))</f>
        <v>6</v>
      </c>
      <c r="B20" s="287" t="s">
        <v>8</v>
      </c>
      <c r="C20" s="288" t="s">
        <v>1145</v>
      </c>
      <c r="D20" s="298">
        <v>40664</v>
      </c>
      <c r="E20" s="297">
        <v>1</v>
      </c>
      <c r="F20" s="289">
        <v>422925628</v>
      </c>
      <c r="G20" s="297">
        <v>1</v>
      </c>
      <c r="H20" s="289">
        <v>422925628</v>
      </c>
      <c r="I20" s="310">
        <f t="shared" si="0"/>
        <v>0</v>
      </c>
      <c r="J20" s="311">
        <f t="shared" si="0"/>
        <v>0</v>
      </c>
      <c r="K20" s="299"/>
    </row>
    <row r="21" spans="1:11" ht="14.25">
      <c r="A21" s="297">
        <f>IF(B21="","",COUNTA($B$15:B21))</f>
        <v>7</v>
      </c>
      <c r="B21" s="287" t="s">
        <v>359</v>
      </c>
      <c r="C21" s="288" t="s">
        <v>1210</v>
      </c>
      <c r="D21" s="298">
        <v>40695</v>
      </c>
      <c r="E21" s="297">
        <v>1</v>
      </c>
      <c r="F21" s="289">
        <v>39078200</v>
      </c>
      <c r="G21" s="297">
        <v>1</v>
      </c>
      <c r="H21" s="289">
        <v>39078200</v>
      </c>
      <c r="I21" s="310">
        <f t="shared" si="0"/>
        <v>0</v>
      </c>
      <c r="J21" s="311">
        <f t="shared" si="0"/>
        <v>0</v>
      </c>
      <c r="K21" s="299"/>
    </row>
    <row r="22" spans="1:11" ht="14.25">
      <c r="A22" s="297">
        <f>IF(B22="","",COUNTA($B$15:B22))</f>
        <v>8</v>
      </c>
      <c r="B22" s="287" t="s">
        <v>372</v>
      </c>
      <c r="C22" s="288" t="s">
        <v>1176</v>
      </c>
      <c r="D22" s="298">
        <v>38322</v>
      </c>
      <c r="E22" s="297">
        <v>1</v>
      </c>
      <c r="F22" s="289">
        <v>49006711</v>
      </c>
      <c r="G22" s="297">
        <v>1</v>
      </c>
      <c r="H22" s="289">
        <v>49006711</v>
      </c>
      <c r="I22" s="310">
        <f t="shared" si="0"/>
        <v>0</v>
      </c>
      <c r="J22" s="311">
        <f t="shared" si="0"/>
        <v>0</v>
      </c>
      <c r="K22" s="299"/>
    </row>
    <row r="23" spans="1:11">
      <c r="A23" s="326"/>
      <c r="B23" s="327"/>
      <c r="C23" s="328"/>
      <c r="D23" s="325" t="s">
        <v>2034</v>
      </c>
      <c r="E23" s="322">
        <f t="shared" ref="E23:J23" si="1">SUM(E15:E22)</f>
        <v>8</v>
      </c>
      <c r="F23" s="282">
        <f t="shared" si="1"/>
        <v>870834093</v>
      </c>
      <c r="G23" s="322">
        <f t="shared" si="1"/>
        <v>8</v>
      </c>
      <c r="H23" s="282">
        <f t="shared" si="1"/>
        <v>870834093</v>
      </c>
      <c r="I23" s="323">
        <f t="shared" si="1"/>
        <v>0</v>
      </c>
      <c r="J23" s="324">
        <f t="shared" si="1"/>
        <v>0</v>
      </c>
      <c r="K23" s="313"/>
    </row>
    <row r="24" spans="1:11" customFormat="1" ht="12.75"/>
    <row r="25" spans="1:11" customFormat="1" ht="12.75"/>
    <row r="26" spans="1:11" customFormat="1" ht="15" customHeight="1">
      <c r="A26" s="398" t="s">
        <v>2057</v>
      </c>
      <c r="B26" s="398"/>
      <c r="C26" s="398"/>
      <c r="D26" s="398"/>
      <c r="E26" s="398"/>
      <c r="F26" s="398"/>
      <c r="G26" s="398"/>
      <c r="H26" s="398"/>
      <c r="I26" s="398"/>
      <c r="J26" s="329" t="s">
        <v>2058</v>
      </c>
      <c r="K26" s="329"/>
    </row>
    <row r="27" spans="1:11" customFormat="1" ht="14.25">
      <c r="C27" s="280"/>
      <c r="E27" s="294"/>
      <c r="F27" s="281"/>
      <c r="H27" s="278"/>
      <c r="I27" s="278"/>
    </row>
    <row r="28" spans="1:11" customFormat="1" ht="14.25">
      <c r="C28" s="280"/>
      <c r="E28" s="294"/>
      <c r="F28" s="281"/>
      <c r="H28" s="278"/>
      <c r="I28" s="278"/>
    </row>
    <row r="29" spans="1:11" customFormat="1" ht="14.25">
      <c r="C29" s="280"/>
      <c r="E29" s="294"/>
      <c r="F29" s="281"/>
      <c r="H29" s="278"/>
      <c r="I29" s="278"/>
    </row>
    <row r="30" spans="1:11" customFormat="1" ht="14.25">
      <c r="C30" s="280"/>
      <c r="E30" s="294"/>
      <c r="F30" s="281"/>
      <c r="H30" s="278"/>
      <c r="I30" s="278"/>
    </row>
    <row r="31" spans="1:11" customFormat="1" ht="14.25">
      <c r="C31" s="280"/>
      <c r="E31" s="294"/>
      <c r="F31" s="281"/>
      <c r="H31" s="278"/>
      <c r="I31" s="278"/>
    </row>
    <row r="32" spans="1:11" customFormat="1" ht="15" customHeight="1">
      <c r="A32" s="398" t="s">
        <v>2067</v>
      </c>
      <c r="B32" s="398"/>
      <c r="C32" s="398"/>
      <c r="D32" s="398"/>
      <c r="E32" s="398"/>
      <c r="F32" s="398"/>
      <c r="G32" s="398"/>
      <c r="H32" s="398"/>
      <c r="I32" s="398"/>
      <c r="J32" s="329" t="s">
        <v>2059</v>
      </c>
    </row>
  </sheetData>
  <autoFilter ref="A14:N23"/>
  <mergeCells count="12">
    <mergeCell ref="K13:K14"/>
    <mergeCell ref="A26:I26"/>
    <mergeCell ref="A32:I32"/>
    <mergeCell ref="H1:J1"/>
    <mergeCell ref="H2:J2"/>
    <mergeCell ref="A13:A14"/>
    <mergeCell ref="B13:B14"/>
    <mergeCell ref="C13:C14"/>
    <mergeCell ref="D13:D14"/>
    <mergeCell ref="E13:F13"/>
    <mergeCell ref="G13:H13"/>
    <mergeCell ref="I13:J13"/>
  </mergeCells>
  <conditionalFormatting sqref="A22">
    <cfRule type="duplicateValues" dxfId="129" priority="86"/>
  </conditionalFormatting>
  <conditionalFormatting sqref="A22">
    <cfRule type="duplicateValues" dxfId="128" priority="87"/>
  </conditionalFormatting>
  <conditionalFormatting sqref="A15:A21">
    <cfRule type="duplicateValues" dxfId="127" priority="134"/>
  </conditionalFormatting>
  <conditionalFormatting sqref="A15:A21">
    <cfRule type="duplicateValues" dxfId="126" priority="1203"/>
  </conditionalFormatting>
  <conditionalFormatting sqref="B15:B22">
    <cfRule type="duplicateValues" dxfId="125" priority="1220"/>
  </conditionalFormatting>
  <pageMargins left="0.27" right="0.23" top="0.46" bottom="0.53" header="0.31" footer="0.3"/>
  <pageSetup paperSize="9" scale="58" fitToHeight="0" orientation="landscape" r:id="rId1"/>
  <headerFooter scaleWithDoc="0" alignWithMargins="0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1:K80"/>
  <sheetViews>
    <sheetView showGridLines="0" zoomScaleNormal="100" workbookViewId="0">
      <pane ySplit="14" topLeftCell="A68" activePane="bottomLeft" state="frozen"/>
      <selection activeCell="I15" sqref="I15"/>
      <selection pane="bottomLeft" activeCell="I15" sqref="I15"/>
    </sheetView>
  </sheetViews>
  <sheetFormatPr defaultColWidth="12.7109375" defaultRowHeight="15"/>
  <cols>
    <col min="1" max="1" width="8.140625" style="283" customWidth="1"/>
    <col min="2" max="2" width="12.140625" style="280" customWidth="1"/>
    <col min="3" max="3" width="59.42578125" style="280" bestFit="1" customWidth="1"/>
    <col min="4" max="4" width="18.7109375" style="278" customWidth="1"/>
    <col min="5" max="5" width="11.7109375" style="279" customWidth="1"/>
    <col min="6" max="6" width="19.42578125" style="281" customWidth="1"/>
    <col min="7" max="7" width="11.7109375" style="278" customWidth="1"/>
    <col min="8" max="8" width="19.42578125" style="278" customWidth="1"/>
    <col min="9" max="9" width="11.7109375" style="278" customWidth="1"/>
    <col min="10" max="10" width="19.42578125" style="278" customWidth="1"/>
    <col min="11" max="11" width="31.42578125" style="278" customWidth="1"/>
    <col min="12" max="16384" width="12.7109375" style="278"/>
  </cols>
  <sheetData>
    <row r="1" spans="1:11" customFormat="1" ht="15.75">
      <c r="A1" s="334" t="s">
        <v>2042</v>
      </c>
      <c r="D1" s="278"/>
      <c r="H1" s="388" t="s">
        <v>2043</v>
      </c>
      <c r="I1" s="389"/>
      <c r="J1" s="390"/>
      <c r="K1" s="306"/>
    </row>
    <row r="2" spans="1:11" customFormat="1" ht="32.25" customHeight="1">
      <c r="A2" s="334" t="s">
        <v>2082</v>
      </c>
      <c r="D2" s="278"/>
      <c r="H2" s="394" t="s">
        <v>2045</v>
      </c>
      <c r="I2" s="395"/>
      <c r="J2" s="396"/>
      <c r="K2" s="306"/>
    </row>
    <row r="3" spans="1:11" customFormat="1" ht="26.25">
      <c r="A3" s="312" t="s">
        <v>2044</v>
      </c>
      <c r="B3" s="293"/>
      <c r="C3" s="293"/>
      <c r="D3" s="278"/>
      <c r="E3" s="293"/>
      <c r="F3" s="293"/>
      <c r="G3" s="293"/>
      <c r="H3" s="278"/>
      <c r="I3" s="278"/>
      <c r="J3" s="278"/>
      <c r="K3" s="306"/>
    </row>
    <row r="4" spans="1:11">
      <c r="A4" s="304" t="s">
        <v>2060</v>
      </c>
      <c r="B4" s="305"/>
      <c r="C4" s="305"/>
      <c r="D4" s="306"/>
      <c r="E4" s="305"/>
      <c r="F4" s="305"/>
      <c r="G4" s="306"/>
      <c r="H4" s="306"/>
      <c r="I4" s="306"/>
      <c r="J4" s="306"/>
      <c r="K4" s="306"/>
    </row>
    <row r="5" spans="1:11" ht="14.25">
      <c r="A5" s="304" t="s">
        <v>2046</v>
      </c>
      <c r="B5" s="278"/>
      <c r="C5" s="304" t="s">
        <v>2047</v>
      </c>
      <c r="D5" s="304" t="s">
        <v>2048</v>
      </c>
      <c r="E5" s="281"/>
      <c r="F5" s="304" t="s">
        <v>2049</v>
      </c>
      <c r="I5" s="306"/>
      <c r="J5" s="306"/>
      <c r="K5" s="306"/>
    </row>
    <row r="6" spans="1:11">
      <c r="A6" s="305"/>
      <c r="B6" s="278"/>
      <c r="C6" s="304" t="s">
        <v>2063</v>
      </c>
      <c r="D6" s="304" t="s">
        <v>2051</v>
      </c>
      <c r="E6" s="281"/>
      <c r="F6" s="304" t="s">
        <v>2110</v>
      </c>
      <c r="I6" s="306"/>
      <c r="J6" s="306"/>
      <c r="K6" s="306"/>
    </row>
    <row r="7" spans="1:11">
      <c r="A7" s="305"/>
      <c r="B7" s="278"/>
      <c r="C7" s="304" t="s">
        <v>2050</v>
      </c>
      <c r="D7" s="304" t="s">
        <v>2051</v>
      </c>
      <c r="E7" s="281"/>
      <c r="F7" s="304" t="s">
        <v>2052</v>
      </c>
      <c r="I7" s="306"/>
      <c r="J7" s="306"/>
      <c r="K7" s="306"/>
    </row>
    <row r="8" spans="1:11">
      <c r="A8" s="305"/>
      <c r="B8" s="278"/>
      <c r="C8" s="304" t="s">
        <v>2053</v>
      </c>
      <c r="D8" s="304" t="s">
        <v>2054</v>
      </c>
      <c r="E8" s="281"/>
      <c r="F8" s="304" t="s">
        <v>2052</v>
      </c>
      <c r="I8" s="306"/>
      <c r="J8" s="306"/>
      <c r="K8" s="306"/>
    </row>
    <row r="9" spans="1:11">
      <c r="A9" s="305"/>
      <c r="B9" s="278"/>
      <c r="C9" s="304" t="s">
        <v>2061</v>
      </c>
      <c r="D9" s="304" t="s">
        <v>2062</v>
      </c>
      <c r="E9" s="281"/>
      <c r="F9" s="304" t="s">
        <v>2052</v>
      </c>
      <c r="I9" s="306"/>
      <c r="J9" s="306"/>
      <c r="K9" s="306"/>
    </row>
    <row r="10" spans="1:11">
      <c r="A10" s="305"/>
      <c r="B10" s="278"/>
      <c r="C10" s="304" t="s">
        <v>2055</v>
      </c>
      <c r="D10" s="304" t="s">
        <v>2051</v>
      </c>
      <c r="E10" s="281"/>
      <c r="F10" s="304" t="s">
        <v>2052</v>
      </c>
      <c r="I10" s="306"/>
      <c r="J10" s="306"/>
      <c r="K10" s="306"/>
    </row>
    <row r="11" spans="1:11">
      <c r="A11" s="304" t="s">
        <v>2056</v>
      </c>
      <c r="B11" s="305"/>
      <c r="C11" s="305"/>
      <c r="D11" s="306"/>
      <c r="E11" s="305"/>
      <c r="F11" s="305"/>
      <c r="G11" s="306"/>
      <c r="H11" s="306"/>
      <c r="I11" s="306"/>
      <c r="J11" s="306"/>
      <c r="K11" s="306"/>
    </row>
    <row r="12" spans="1:11" ht="14.25">
      <c r="A12" s="278"/>
      <c r="B12" s="278"/>
      <c r="C12" s="278"/>
      <c r="E12" s="278"/>
      <c r="F12" s="278"/>
    </row>
    <row r="13" spans="1:11" ht="18.75" customHeight="1">
      <c r="A13" s="399" t="s">
        <v>1905</v>
      </c>
      <c r="B13" s="399" t="s">
        <v>2035</v>
      </c>
      <c r="C13" s="399" t="s">
        <v>1946</v>
      </c>
      <c r="D13" s="400" t="s">
        <v>2064</v>
      </c>
      <c r="E13" s="399" t="s">
        <v>2036</v>
      </c>
      <c r="F13" s="399"/>
      <c r="G13" s="399" t="s">
        <v>2037</v>
      </c>
      <c r="H13" s="399"/>
      <c r="I13" s="399" t="s">
        <v>2038</v>
      </c>
      <c r="J13" s="399"/>
      <c r="K13" s="397" t="s">
        <v>2039</v>
      </c>
    </row>
    <row r="14" spans="1:11" ht="18.75" customHeight="1">
      <c r="A14" s="399"/>
      <c r="B14" s="399"/>
      <c r="C14" s="399"/>
      <c r="D14" s="400"/>
      <c r="E14" s="315" t="s">
        <v>2040</v>
      </c>
      <c r="F14" s="315" t="s">
        <v>2041</v>
      </c>
      <c r="G14" s="315" t="s">
        <v>2040</v>
      </c>
      <c r="H14" s="315" t="s">
        <v>2041</v>
      </c>
      <c r="I14" s="315" t="s">
        <v>2040</v>
      </c>
      <c r="J14" s="315" t="s">
        <v>2041</v>
      </c>
      <c r="K14" s="397"/>
    </row>
    <row r="15" spans="1:11" ht="14.25">
      <c r="A15" s="297">
        <f>IF(B15="","",COUNTA($B$15:B15))</f>
        <v>1</v>
      </c>
      <c r="B15" s="290" t="s">
        <v>1540</v>
      </c>
      <c r="C15" s="288" t="s">
        <v>1538</v>
      </c>
      <c r="D15" s="298">
        <v>42644</v>
      </c>
      <c r="E15" s="297">
        <v>1</v>
      </c>
      <c r="F15" s="289">
        <v>244274050</v>
      </c>
      <c r="G15" s="297">
        <v>1</v>
      </c>
      <c r="H15" s="289">
        <v>244274050</v>
      </c>
      <c r="I15" s="310">
        <f t="shared" ref="I15:I46" si="0">G15-E15</f>
        <v>0</v>
      </c>
      <c r="J15" s="311">
        <f t="shared" ref="J15:J46" si="1">H15-F15</f>
        <v>0</v>
      </c>
      <c r="K15" s="299"/>
    </row>
    <row r="16" spans="1:11" ht="14.25">
      <c r="A16" s="297">
        <f>IF(B16="","",COUNTA($B$15:B16))</f>
        <v>2</v>
      </c>
      <c r="B16" s="287" t="s">
        <v>1569</v>
      </c>
      <c r="C16" s="288" t="s">
        <v>1570</v>
      </c>
      <c r="D16" s="298">
        <v>42851</v>
      </c>
      <c r="E16" s="297">
        <v>1</v>
      </c>
      <c r="F16" s="289">
        <v>166232100</v>
      </c>
      <c r="G16" s="297">
        <v>1</v>
      </c>
      <c r="H16" s="289">
        <v>166232100</v>
      </c>
      <c r="I16" s="310">
        <f t="shared" si="0"/>
        <v>0</v>
      </c>
      <c r="J16" s="311">
        <f t="shared" si="1"/>
        <v>0</v>
      </c>
      <c r="K16" s="299"/>
    </row>
    <row r="17" spans="1:11" ht="14.25">
      <c r="A17" s="297">
        <f>IF(B17="","",COUNTA($B$15:B17))</f>
        <v>3</v>
      </c>
      <c r="B17" s="290" t="s">
        <v>1745</v>
      </c>
      <c r="C17" s="288" t="s">
        <v>1746</v>
      </c>
      <c r="D17" s="298">
        <v>43265</v>
      </c>
      <c r="E17" s="297">
        <v>1</v>
      </c>
      <c r="F17" s="289">
        <v>54600000</v>
      </c>
      <c r="G17" s="297">
        <v>1</v>
      </c>
      <c r="H17" s="289">
        <v>54600000</v>
      </c>
      <c r="I17" s="310">
        <f t="shared" si="0"/>
        <v>0</v>
      </c>
      <c r="J17" s="311">
        <f t="shared" si="1"/>
        <v>0</v>
      </c>
      <c r="K17" s="299"/>
    </row>
    <row r="18" spans="1:11" ht="14.25">
      <c r="A18" s="297">
        <f>IF(B18="","",COUNTA($B$15:B18))</f>
        <v>4</v>
      </c>
      <c r="B18" s="287" t="s">
        <v>1545</v>
      </c>
      <c r="C18" s="288" t="s">
        <v>1546</v>
      </c>
      <c r="D18" s="298">
        <v>42675</v>
      </c>
      <c r="E18" s="297">
        <v>1</v>
      </c>
      <c r="F18" s="289">
        <v>40011000</v>
      </c>
      <c r="G18" s="297">
        <v>1</v>
      </c>
      <c r="H18" s="289">
        <v>40011000</v>
      </c>
      <c r="I18" s="310">
        <f t="shared" si="0"/>
        <v>0</v>
      </c>
      <c r="J18" s="311">
        <f t="shared" si="1"/>
        <v>0</v>
      </c>
      <c r="K18" s="299"/>
    </row>
    <row r="19" spans="1:11" ht="14.25">
      <c r="A19" s="297">
        <f>IF(B19="","",COUNTA($B$15:B19))</f>
        <v>5</v>
      </c>
      <c r="B19" s="287" t="s">
        <v>1241</v>
      </c>
      <c r="C19" s="288" t="s">
        <v>1126</v>
      </c>
      <c r="D19" s="298">
        <v>42156</v>
      </c>
      <c r="E19" s="297">
        <v>1</v>
      </c>
      <c r="F19" s="289">
        <v>1955514000</v>
      </c>
      <c r="G19" s="297">
        <v>1</v>
      </c>
      <c r="H19" s="289">
        <v>1955514000</v>
      </c>
      <c r="I19" s="310">
        <f t="shared" si="0"/>
        <v>0</v>
      </c>
      <c r="J19" s="311">
        <f t="shared" si="1"/>
        <v>0</v>
      </c>
      <c r="K19" s="299"/>
    </row>
    <row r="20" spans="1:11" ht="14.25">
      <c r="A20" s="297">
        <f>IF(B20="","",COUNTA($B$15:B20))</f>
        <v>6</v>
      </c>
      <c r="B20" s="290" t="s">
        <v>1494</v>
      </c>
      <c r="C20" s="288" t="s">
        <v>1495</v>
      </c>
      <c r="D20" s="298">
        <v>42339</v>
      </c>
      <c r="E20" s="297">
        <v>1</v>
      </c>
      <c r="F20" s="289">
        <v>48150000</v>
      </c>
      <c r="G20" s="297">
        <v>1</v>
      </c>
      <c r="H20" s="289">
        <v>48150000</v>
      </c>
      <c r="I20" s="310">
        <f t="shared" si="0"/>
        <v>0</v>
      </c>
      <c r="J20" s="311">
        <f t="shared" si="1"/>
        <v>0</v>
      </c>
      <c r="K20" s="299"/>
    </row>
    <row r="21" spans="1:11" ht="14.25">
      <c r="A21" s="297">
        <f>IF(B21="","",COUNTA($B$15:B21))</f>
        <v>7</v>
      </c>
      <c r="B21" s="287" t="s">
        <v>1048</v>
      </c>
      <c r="C21" s="288" t="s">
        <v>1052</v>
      </c>
      <c r="D21" s="298">
        <v>42036</v>
      </c>
      <c r="E21" s="297">
        <v>1</v>
      </c>
      <c r="F21" s="289">
        <v>12715008205</v>
      </c>
      <c r="G21" s="297">
        <v>1</v>
      </c>
      <c r="H21" s="289">
        <v>12715008205</v>
      </c>
      <c r="I21" s="310">
        <f t="shared" si="0"/>
        <v>0</v>
      </c>
      <c r="J21" s="311">
        <f t="shared" si="1"/>
        <v>0</v>
      </c>
      <c r="K21" s="299"/>
    </row>
    <row r="22" spans="1:11" ht="14.25">
      <c r="A22" s="297">
        <f>IF(B22="","",COUNTA($B$15:B22))</f>
        <v>8</v>
      </c>
      <c r="B22" s="290" t="s">
        <v>1975</v>
      </c>
      <c r="C22" s="288" t="s">
        <v>1986</v>
      </c>
      <c r="D22" s="298">
        <v>43552</v>
      </c>
      <c r="E22" s="297">
        <v>1</v>
      </c>
      <c r="F22" s="289">
        <v>105174500</v>
      </c>
      <c r="G22" s="297">
        <v>1</v>
      </c>
      <c r="H22" s="289">
        <v>105174500</v>
      </c>
      <c r="I22" s="310">
        <f t="shared" si="0"/>
        <v>0</v>
      </c>
      <c r="J22" s="311">
        <f t="shared" si="1"/>
        <v>0</v>
      </c>
      <c r="K22" s="299"/>
    </row>
    <row r="23" spans="1:11" ht="14.25">
      <c r="A23" s="297">
        <f>IF(B23="","",COUNTA($B$15:B23))</f>
        <v>9</v>
      </c>
      <c r="B23" s="287" t="s">
        <v>1043</v>
      </c>
      <c r="C23" s="288" t="s">
        <v>1044</v>
      </c>
      <c r="D23" s="298">
        <v>42036</v>
      </c>
      <c r="E23" s="297">
        <v>1</v>
      </c>
      <c r="F23" s="289">
        <v>512548000</v>
      </c>
      <c r="G23" s="297">
        <v>1</v>
      </c>
      <c r="H23" s="289">
        <v>512548000</v>
      </c>
      <c r="I23" s="310">
        <f t="shared" si="0"/>
        <v>0</v>
      </c>
      <c r="J23" s="311">
        <f t="shared" si="1"/>
        <v>0</v>
      </c>
      <c r="K23" s="299"/>
    </row>
    <row r="24" spans="1:11" ht="14.25">
      <c r="A24" s="297">
        <f>IF(B24="","",COUNTA($B$15:B24))</f>
        <v>10</v>
      </c>
      <c r="B24" s="287" t="s">
        <v>1240</v>
      </c>
      <c r="C24" s="288" t="s">
        <v>1109</v>
      </c>
      <c r="D24" s="298">
        <v>42125</v>
      </c>
      <c r="E24" s="297">
        <v>1</v>
      </c>
      <c r="F24" s="289">
        <v>772512300</v>
      </c>
      <c r="G24" s="297">
        <v>1</v>
      </c>
      <c r="H24" s="289">
        <v>772512300</v>
      </c>
      <c r="I24" s="310">
        <f t="shared" si="0"/>
        <v>0</v>
      </c>
      <c r="J24" s="311">
        <f t="shared" si="1"/>
        <v>0</v>
      </c>
      <c r="K24" s="299"/>
    </row>
    <row r="25" spans="1:11" ht="14.25">
      <c r="A25" s="297">
        <f>IF(B25="","",COUNTA($B$15:B25))</f>
        <v>11</v>
      </c>
      <c r="B25" s="287" t="s">
        <v>1054</v>
      </c>
      <c r="C25" s="288" t="s">
        <v>1069</v>
      </c>
      <c r="D25" s="298">
        <v>42064</v>
      </c>
      <c r="E25" s="297">
        <v>1</v>
      </c>
      <c r="F25" s="289">
        <v>122718287596</v>
      </c>
      <c r="G25" s="297">
        <v>1</v>
      </c>
      <c r="H25" s="289">
        <v>122718287596</v>
      </c>
      <c r="I25" s="310">
        <f t="shared" si="0"/>
        <v>0</v>
      </c>
      <c r="J25" s="311">
        <f t="shared" si="1"/>
        <v>0</v>
      </c>
      <c r="K25" s="299"/>
    </row>
    <row r="26" spans="1:11" ht="14.25">
      <c r="A26" s="297">
        <f>IF(B26="","",COUNTA($B$15:B26))</f>
        <v>12</v>
      </c>
      <c r="B26" s="287" t="s">
        <v>1072</v>
      </c>
      <c r="C26" s="288" t="s">
        <v>1059</v>
      </c>
      <c r="D26" s="298">
        <v>42064</v>
      </c>
      <c r="E26" s="297">
        <v>1</v>
      </c>
      <c r="F26" s="289">
        <v>1283037600</v>
      </c>
      <c r="G26" s="297">
        <v>1</v>
      </c>
      <c r="H26" s="289">
        <v>1283037600</v>
      </c>
      <c r="I26" s="310">
        <f t="shared" si="0"/>
        <v>0</v>
      </c>
      <c r="J26" s="311">
        <f t="shared" si="1"/>
        <v>0</v>
      </c>
      <c r="K26" s="299"/>
    </row>
    <row r="27" spans="1:11" ht="14.25">
      <c r="A27" s="297">
        <f>IF(B27="","",COUNTA($B$15:B27))</f>
        <v>13</v>
      </c>
      <c r="B27" s="287" t="s">
        <v>1047</v>
      </c>
      <c r="C27" s="288" t="s">
        <v>1524</v>
      </c>
      <c r="D27" s="298">
        <v>42036</v>
      </c>
      <c r="E27" s="297">
        <v>1</v>
      </c>
      <c r="F27" s="289">
        <v>3243170364</v>
      </c>
      <c r="G27" s="297">
        <v>1</v>
      </c>
      <c r="H27" s="289">
        <v>3243170364</v>
      </c>
      <c r="I27" s="310">
        <f t="shared" si="0"/>
        <v>0</v>
      </c>
      <c r="J27" s="311">
        <f t="shared" si="1"/>
        <v>0</v>
      </c>
      <c r="K27" s="299"/>
    </row>
    <row r="28" spans="1:11" ht="14.25">
      <c r="A28" s="297">
        <f>IF(B28="","",COUNTA($B$15:B28))</f>
        <v>14</v>
      </c>
      <c r="B28" s="287" t="s">
        <v>1060</v>
      </c>
      <c r="C28" s="288" t="s">
        <v>1061</v>
      </c>
      <c r="D28" s="298">
        <v>42064</v>
      </c>
      <c r="E28" s="297">
        <v>1</v>
      </c>
      <c r="F28" s="289">
        <v>371700000</v>
      </c>
      <c r="G28" s="297">
        <v>1</v>
      </c>
      <c r="H28" s="289">
        <v>371700000</v>
      </c>
      <c r="I28" s="310">
        <f t="shared" si="0"/>
        <v>0</v>
      </c>
      <c r="J28" s="311">
        <f t="shared" si="1"/>
        <v>0</v>
      </c>
      <c r="K28" s="299"/>
    </row>
    <row r="29" spans="1:11" ht="14.25">
      <c r="A29" s="297">
        <f>IF(B29="","",COUNTA($B$15:B29))</f>
        <v>15</v>
      </c>
      <c r="B29" s="287" t="s">
        <v>1045</v>
      </c>
      <c r="C29" s="288" t="s">
        <v>1046</v>
      </c>
      <c r="D29" s="298">
        <v>42036</v>
      </c>
      <c r="E29" s="297">
        <v>1</v>
      </c>
      <c r="F29" s="289">
        <v>55000000</v>
      </c>
      <c r="G29" s="297">
        <v>1</v>
      </c>
      <c r="H29" s="289">
        <v>55000000</v>
      </c>
      <c r="I29" s="310">
        <f t="shared" si="0"/>
        <v>0</v>
      </c>
      <c r="J29" s="311">
        <f t="shared" si="1"/>
        <v>0</v>
      </c>
      <c r="K29" s="299"/>
    </row>
    <row r="30" spans="1:11" ht="14.25">
      <c r="A30" s="297">
        <f>IF(B30="","",COUNTA($B$15:B30))</f>
        <v>16</v>
      </c>
      <c r="B30" s="287" t="s">
        <v>1696</v>
      </c>
      <c r="C30" s="288" t="s">
        <v>1697</v>
      </c>
      <c r="D30" s="314">
        <v>43034</v>
      </c>
      <c r="E30" s="297">
        <v>1</v>
      </c>
      <c r="F30" s="289">
        <v>50000000</v>
      </c>
      <c r="G30" s="297">
        <v>1</v>
      </c>
      <c r="H30" s="289">
        <v>50000000</v>
      </c>
      <c r="I30" s="310">
        <f t="shared" si="0"/>
        <v>0</v>
      </c>
      <c r="J30" s="311">
        <f t="shared" si="1"/>
        <v>0</v>
      </c>
      <c r="K30" s="299"/>
    </row>
    <row r="31" spans="1:11" ht="14.25">
      <c r="A31" s="297">
        <f>IF(B31="","",COUNTA($B$15:B31))</f>
        <v>17</v>
      </c>
      <c r="B31" s="287" t="s">
        <v>884</v>
      </c>
      <c r="C31" s="288" t="s">
        <v>894</v>
      </c>
      <c r="D31" s="298">
        <v>41883</v>
      </c>
      <c r="E31" s="297">
        <v>1</v>
      </c>
      <c r="F31" s="289">
        <v>47582774</v>
      </c>
      <c r="G31" s="297">
        <v>1</v>
      </c>
      <c r="H31" s="289">
        <v>47582774</v>
      </c>
      <c r="I31" s="310">
        <f t="shared" si="0"/>
        <v>0</v>
      </c>
      <c r="J31" s="311">
        <f t="shared" si="1"/>
        <v>0</v>
      </c>
      <c r="K31" s="299"/>
    </row>
    <row r="32" spans="1:11" ht="14.25">
      <c r="A32" s="297">
        <f>IF(B32="","",COUNTA($B$15:B32))</f>
        <v>18</v>
      </c>
      <c r="B32" s="287" t="s">
        <v>885</v>
      </c>
      <c r="C32" s="288" t="s">
        <v>894</v>
      </c>
      <c r="D32" s="298">
        <v>41883</v>
      </c>
      <c r="E32" s="297">
        <v>1</v>
      </c>
      <c r="F32" s="289">
        <v>47582774</v>
      </c>
      <c r="G32" s="297">
        <v>1</v>
      </c>
      <c r="H32" s="289">
        <v>47582774</v>
      </c>
      <c r="I32" s="310">
        <f t="shared" si="0"/>
        <v>0</v>
      </c>
      <c r="J32" s="311">
        <f t="shared" si="1"/>
        <v>0</v>
      </c>
      <c r="K32" s="299"/>
    </row>
    <row r="33" spans="1:11" ht="14.25">
      <c r="A33" s="297">
        <f>IF(B33="","",COUNTA($B$15:B33))</f>
        <v>19</v>
      </c>
      <c r="B33" s="287" t="s">
        <v>886</v>
      </c>
      <c r="C33" s="288" t="s">
        <v>894</v>
      </c>
      <c r="D33" s="298">
        <v>41883</v>
      </c>
      <c r="E33" s="297">
        <v>1</v>
      </c>
      <c r="F33" s="289">
        <v>47582774</v>
      </c>
      <c r="G33" s="297">
        <v>1</v>
      </c>
      <c r="H33" s="289">
        <v>47582774</v>
      </c>
      <c r="I33" s="310">
        <f t="shared" si="0"/>
        <v>0</v>
      </c>
      <c r="J33" s="311">
        <f t="shared" si="1"/>
        <v>0</v>
      </c>
      <c r="K33" s="299"/>
    </row>
    <row r="34" spans="1:11" ht="14.25">
      <c r="A34" s="297">
        <f>IF(B34="","",COUNTA($B$15:B34))</f>
        <v>20</v>
      </c>
      <c r="B34" s="287" t="s">
        <v>887</v>
      </c>
      <c r="C34" s="288" t="s">
        <v>894</v>
      </c>
      <c r="D34" s="298">
        <v>41883</v>
      </c>
      <c r="E34" s="297">
        <v>1</v>
      </c>
      <c r="F34" s="289">
        <v>47582774</v>
      </c>
      <c r="G34" s="297">
        <v>1</v>
      </c>
      <c r="H34" s="289">
        <v>47582774</v>
      </c>
      <c r="I34" s="310">
        <f t="shared" si="0"/>
        <v>0</v>
      </c>
      <c r="J34" s="311">
        <f t="shared" si="1"/>
        <v>0</v>
      </c>
      <c r="K34" s="299"/>
    </row>
    <row r="35" spans="1:11" ht="14.25">
      <c r="A35" s="297">
        <f>IF(B35="","",COUNTA($B$15:B35))</f>
        <v>21</v>
      </c>
      <c r="B35" s="287" t="s">
        <v>888</v>
      </c>
      <c r="C35" s="288" t="s">
        <v>894</v>
      </c>
      <c r="D35" s="298">
        <v>41883</v>
      </c>
      <c r="E35" s="297">
        <v>1</v>
      </c>
      <c r="F35" s="289">
        <v>47582774</v>
      </c>
      <c r="G35" s="297">
        <v>1</v>
      </c>
      <c r="H35" s="289">
        <v>47582774</v>
      </c>
      <c r="I35" s="310">
        <f t="shared" si="0"/>
        <v>0</v>
      </c>
      <c r="J35" s="311">
        <f t="shared" si="1"/>
        <v>0</v>
      </c>
      <c r="K35" s="299"/>
    </row>
    <row r="36" spans="1:11" ht="14.25">
      <c r="A36" s="297">
        <f>IF(B36="","",COUNTA($B$15:B36))</f>
        <v>22</v>
      </c>
      <c r="B36" s="287" t="s">
        <v>889</v>
      </c>
      <c r="C36" s="288" t="s">
        <v>894</v>
      </c>
      <c r="D36" s="298">
        <v>41883</v>
      </c>
      <c r="E36" s="297">
        <v>1</v>
      </c>
      <c r="F36" s="289">
        <v>47582774</v>
      </c>
      <c r="G36" s="297">
        <v>1</v>
      </c>
      <c r="H36" s="289">
        <v>47582774</v>
      </c>
      <c r="I36" s="310">
        <f t="shared" si="0"/>
        <v>0</v>
      </c>
      <c r="J36" s="311">
        <f t="shared" si="1"/>
        <v>0</v>
      </c>
      <c r="K36" s="299"/>
    </row>
    <row r="37" spans="1:11" ht="14.25">
      <c r="A37" s="297">
        <f>IF(B37="","",COUNTA($B$15:B37))</f>
        <v>23</v>
      </c>
      <c r="B37" s="287" t="s">
        <v>890</v>
      </c>
      <c r="C37" s="288" t="s">
        <v>894</v>
      </c>
      <c r="D37" s="298">
        <v>41883</v>
      </c>
      <c r="E37" s="297">
        <v>1</v>
      </c>
      <c r="F37" s="289">
        <v>47582774</v>
      </c>
      <c r="G37" s="297">
        <v>1</v>
      </c>
      <c r="H37" s="289">
        <v>47582774</v>
      </c>
      <c r="I37" s="310">
        <f t="shared" si="0"/>
        <v>0</v>
      </c>
      <c r="J37" s="311">
        <f t="shared" si="1"/>
        <v>0</v>
      </c>
      <c r="K37" s="299"/>
    </row>
    <row r="38" spans="1:11" ht="14.25">
      <c r="A38" s="297">
        <f>IF(B38="","",COUNTA($B$15:B38))</f>
        <v>24</v>
      </c>
      <c r="B38" s="287" t="s">
        <v>1561</v>
      </c>
      <c r="C38" s="288" t="s">
        <v>1531</v>
      </c>
      <c r="D38" s="298">
        <v>42748</v>
      </c>
      <c r="E38" s="297">
        <v>1</v>
      </c>
      <c r="F38" s="289">
        <v>45316000</v>
      </c>
      <c r="G38" s="297">
        <v>1</v>
      </c>
      <c r="H38" s="289">
        <v>45316000</v>
      </c>
      <c r="I38" s="310">
        <f t="shared" si="0"/>
        <v>0</v>
      </c>
      <c r="J38" s="311">
        <f t="shared" si="1"/>
        <v>0</v>
      </c>
      <c r="K38" s="299"/>
    </row>
    <row r="39" spans="1:11" ht="14.25">
      <c r="A39" s="297">
        <f>IF(B39="","",COUNTA($B$15:B39))</f>
        <v>25</v>
      </c>
      <c r="B39" s="287" t="s">
        <v>1562</v>
      </c>
      <c r="C39" s="288" t="s">
        <v>1531</v>
      </c>
      <c r="D39" s="298">
        <v>42748</v>
      </c>
      <c r="E39" s="297">
        <v>1</v>
      </c>
      <c r="F39" s="289">
        <v>45316000</v>
      </c>
      <c r="G39" s="297">
        <v>1</v>
      </c>
      <c r="H39" s="289">
        <v>45316000</v>
      </c>
      <c r="I39" s="310">
        <f t="shared" si="0"/>
        <v>0</v>
      </c>
      <c r="J39" s="311">
        <f t="shared" si="1"/>
        <v>0</v>
      </c>
      <c r="K39" s="299"/>
    </row>
    <row r="40" spans="1:11" ht="14.25">
      <c r="A40" s="297">
        <f>IF(B40="","",COUNTA($B$15:B40))</f>
        <v>26</v>
      </c>
      <c r="B40" s="287" t="s">
        <v>1564</v>
      </c>
      <c r="C40" s="288" t="s">
        <v>1531</v>
      </c>
      <c r="D40" s="298">
        <v>42748</v>
      </c>
      <c r="E40" s="297">
        <v>1</v>
      </c>
      <c r="F40" s="289">
        <v>45316000</v>
      </c>
      <c r="G40" s="297">
        <v>1</v>
      </c>
      <c r="H40" s="289">
        <v>45316000</v>
      </c>
      <c r="I40" s="310">
        <f t="shared" si="0"/>
        <v>0</v>
      </c>
      <c r="J40" s="311">
        <f t="shared" si="1"/>
        <v>0</v>
      </c>
      <c r="K40" s="299"/>
    </row>
    <row r="41" spans="1:11" ht="14.25">
      <c r="A41" s="297">
        <f>IF(B41="","",COUNTA($B$15:B41))</f>
        <v>27</v>
      </c>
      <c r="B41" s="287" t="s">
        <v>1565</v>
      </c>
      <c r="C41" s="288" t="s">
        <v>1531</v>
      </c>
      <c r="D41" s="298">
        <v>42748</v>
      </c>
      <c r="E41" s="297">
        <v>1</v>
      </c>
      <c r="F41" s="289">
        <v>45316000</v>
      </c>
      <c r="G41" s="297">
        <v>1</v>
      </c>
      <c r="H41" s="289">
        <v>45316000</v>
      </c>
      <c r="I41" s="310">
        <f t="shared" si="0"/>
        <v>0</v>
      </c>
      <c r="J41" s="311">
        <f t="shared" si="1"/>
        <v>0</v>
      </c>
      <c r="K41" s="299"/>
    </row>
    <row r="42" spans="1:11" ht="14.25">
      <c r="A42" s="297">
        <f>IF(B42="","",COUNTA($B$15:B42))</f>
        <v>28</v>
      </c>
      <c r="B42" s="287" t="s">
        <v>1566</v>
      </c>
      <c r="C42" s="288" t="s">
        <v>1531</v>
      </c>
      <c r="D42" s="298">
        <v>42748</v>
      </c>
      <c r="E42" s="297">
        <v>1</v>
      </c>
      <c r="F42" s="289">
        <v>45316000</v>
      </c>
      <c r="G42" s="297">
        <v>1</v>
      </c>
      <c r="H42" s="289">
        <v>45316000</v>
      </c>
      <c r="I42" s="310">
        <f t="shared" si="0"/>
        <v>0</v>
      </c>
      <c r="J42" s="311">
        <f t="shared" si="1"/>
        <v>0</v>
      </c>
      <c r="K42" s="299"/>
    </row>
    <row r="43" spans="1:11" ht="14.25">
      <c r="A43" s="297">
        <f>IF(B43="","",COUNTA($B$15:B43))</f>
        <v>29</v>
      </c>
      <c r="B43" s="287" t="s">
        <v>1055</v>
      </c>
      <c r="C43" s="288" t="s">
        <v>1056</v>
      </c>
      <c r="D43" s="298">
        <v>42064</v>
      </c>
      <c r="E43" s="297">
        <v>1</v>
      </c>
      <c r="F43" s="289">
        <v>34500000</v>
      </c>
      <c r="G43" s="297">
        <v>1</v>
      </c>
      <c r="H43" s="289">
        <v>34500000</v>
      </c>
      <c r="I43" s="310">
        <f t="shared" si="0"/>
        <v>0</v>
      </c>
      <c r="J43" s="311">
        <f t="shared" si="1"/>
        <v>0</v>
      </c>
      <c r="K43" s="299"/>
    </row>
    <row r="44" spans="1:11" ht="14.25">
      <c r="A44" s="297">
        <f>IF(B44="","",COUNTA($B$15:B44))</f>
        <v>30</v>
      </c>
      <c r="B44" s="287" t="s">
        <v>1058</v>
      </c>
      <c r="C44" s="288" t="s">
        <v>1056</v>
      </c>
      <c r="D44" s="298">
        <v>42064</v>
      </c>
      <c r="E44" s="297">
        <v>1</v>
      </c>
      <c r="F44" s="289">
        <v>34500000</v>
      </c>
      <c r="G44" s="297">
        <v>1</v>
      </c>
      <c r="H44" s="289">
        <v>34500000</v>
      </c>
      <c r="I44" s="310">
        <f t="shared" si="0"/>
        <v>0</v>
      </c>
      <c r="J44" s="311">
        <f t="shared" si="1"/>
        <v>0</v>
      </c>
      <c r="K44" s="299"/>
    </row>
    <row r="45" spans="1:11" ht="14.25">
      <c r="A45" s="297">
        <f>IF(B45="","",COUNTA($B$15:B45))</f>
        <v>31</v>
      </c>
      <c r="B45" s="287" t="s">
        <v>1082</v>
      </c>
      <c r="C45" s="288" t="s">
        <v>1153</v>
      </c>
      <c r="D45" s="298">
        <v>42095</v>
      </c>
      <c r="E45" s="297">
        <v>1</v>
      </c>
      <c r="F45" s="289">
        <v>107380490</v>
      </c>
      <c r="G45" s="297">
        <v>1</v>
      </c>
      <c r="H45" s="289">
        <v>107380490</v>
      </c>
      <c r="I45" s="310">
        <f t="shared" si="0"/>
        <v>0</v>
      </c>
      <c r="J45" s="311">
        <f t="shared" si="1"/>
        <v>0</v>
      </c>
      <c r="K45" s="299"/>
    </row>
    <row r="46" spans="1:11" ht="14.25">
      <c r="A46" s="297">
        <f>IF(B46="","",COUNTA($B$15:B46))</f>
        <v>32</v>
      </c>
      <c r="B46" s="287" t="s">
        <v>73</v>
      </c>
      <c r="C46" s="288" t="s">
        <v>1185</v>
      </c>
      <c r="D46" s="298">
        <v>40179</v>
      </c>
      <c r="E46" s="297">
        <v>1</v>
      </c>
      <c r="F46" s="289">
        <v>78115773</v>
      </c>
      <c r="G46" s="297">
        <v>1</v>
      </c>
      <c r="H46" s="289">
        <v>78115773</v>
      </c>
      <c r="I46" s="310">
        <f t="shared" si="0"/>
        <v>0</v>
      </c>
      <c r="J46" s="311">
        <f t="shared" si="1"/>
        <v>0</v>
      </c>
      <c r="K46" s="299"/>
    </row>
    <row r="47" spans="1:11" ht="14.25">
      <c r="A47" s="297">
        <f>IF(B47="","",COUNTA($B$15:B47))</f>
        <v>33</v>
      </c>
      <c r="B47" s="287" t="s">
        <v>1482</v>
      </c>
      <c r="C47" s="288" t="s">
        <v>1481</v>
      </c>
      <c r="D47" s="298">
        <v>42309</v>
      </c>
      <c r="E47" s="297">
        <v>1</v>
      </c>
      <c r="F47" s="289">
        <v>352769000</v>
      </c>
      <c r="G47" s="297">
        <v>1</v>
      </c>
      <c r="H47" s="289">
        <v>352769000</v>
      </c>
      <c r="I47" s="310">
        <f t="shared" ref="I47:I70" si="2">G47-E47</f>
        <v>0</v>
      </c>
      <c r="J47" s="311">
        <f t="shared" ref="J47:J70" si="3">H47-F47</f>
        <v>0</v>
      </c>
      <c r="K47" s="299"/>
    </row>
    <row r="48" spans="1:11" ht="14.25">
      <c r="A48" s="297">
        <f>IF(B48="","",COUNTA($B$15:B48))</f>
        <v>34</v>
      </c>
      <c r="B48" s="287" t="s">
        <v>1084</v>
      </c>
      <c r="C48" s="288" t="s">
        <v>1088</v>
      </c>
      <c r="D48" s="298">
        <v>42095</v>
      </c>
      <c r="E48" s="297">
        <v>1</v>
      </c>
      <c r="F48" s="289">
        <v>1522601185</v>
      </c>
      <c r="G48" s="297">
        <v>1</v>
      </c>
      <c r="H48" s="289">
        <v>1522601185</v>
      </c>
      <c r="I48" s="310">
        <f t="shared" si="2"/>
        <v>0</v>
      </c>
      <c r="J48" s="311">
        <f t="shared" si="3"/>
        <v>0</v>
      </c>
      <c r="K48" s="299"/>
    </row>
    <row r="49" spans="1:11" ht="14.25">
      <c r="A49" s="297">
        <f>IF(B49="","",COUNTA($B$15:B49))</f>
        <v>35</v>
      </c>
      <c r="B49" s="287" t="s">
        <v>1085</v>
      </c>
      <c r="C49" s="288" t="s">
        <v>1088</v>
      </c>
      <c r="D49" s="298">
        <v>42095</v>
      </c>
      <c r="E49" s="297">
        <v>1</v>
      </c>
      <c r="F49" s="289">
        <v>1522601185</v>
      </c>
      <c r="G49" s="297">
        <v>1</v>
      </c>
      <c r="H49" s="289">
        <v>1522601185</v>
      </c>
      <c r="I49" s="310">
        <f t="shared" si="2"/>
        <v>0</v>
      </c>
      <c r="J49" s="311">
        <f t="shared" si="3"/>
        <v>0</v>
      </c>
      <c r="K49" s="299"/>
    </row>
    <row r="50" spans="1:11" ht="14.25">
      <c r="A50" s="297">
        <f>IF(B50="","",COUNTA($B$15:B50))</f>
        <v>36</v>
      </c>
      <c r="B50" s="287" t="s">
        <v>1086</v>
      </c>
      <c r="C50" s="288" t="s">
        <v>1088</v>
      </c>
      <c r="D50" s="298">
        <v>42095</v>
      </c>
      <c r="E50" s="297">
        <v>1</v>
      </c>
      <c r="F50" s="289">
        <v>1522601185</v>
      </c>
      <c r="G50" s="297">
        <v>1</v>
      </c>
      <c r="H50" s="289">
        <v>1522601185</v>
      </c>
      <c r="I50" s="310">
        <f t="shared" si="2"/>
        <v>0</v>
      </c>
      <c r="J50" s="311">
        <f t="shared" si="3"/>
        <v>0</v>
      </c>
      <c r="K50" s="299"/>
    </row>
    <row r="51" spans="1:11" ht="14.25">
      <c r="A51" s="297">
        <f>IF(B51="","",COUNTA($B$15:B51))</f>
        <v>37</v>
      </c>
      <c r="B51" s="287" t="s">
        <v>1035</v>
      </c>
      <c r="C51" s="288" t="s">
        <v>1041</v>
      </c>
      <c r="D51" s="298">
        <v>42036</v>
      </c>
      <c r="E51" s="297">
        <v>1</v>
      </c>
      <c r="F51" s="289">
        <v>531520000</v>
      </c>
      <c r="G51" s="297">
        <v>1</v>
      </c>
      <c r="H51" s="289">
        <v>531520000</v>
      </c>
      <c r="I51" s="310">
        <f t="shared" si="2"/>
        <v>0</v>
      </c>
      <c r="J51" s="311">
        <f t="shared" si="3"/>
        <v>0</v>
      </c>
      <c r="K51" s="299"/>
    </row>
    <row r="52" spans="1:11" ht="14.25">
      <c r="A52" s="297">
        <f>IF(B52="","",COUNTA($B$15:B52))</f>
        <v>38</v>
      </c>
      <c r="B52" s="287" t="s">
        <v>1036</v>
      </c>
      <c r="C52" s="288" t="s">
        <v>1041</v>
      </c>
      <c r="D52" s="298">
        <v>42036</v>
      </c>
      <c r="E52" s="297">
        <v>1</v>
      </c>
      <c r="F52" s="289">
        <v>531520000</v>
      </c>
      <c r="G52" s="297">
        <v>1</v>
      </c>
      <c r="H52" s="289">
        <v>531520000</v>
      </c>
      <c r="I52" s="310">
        <f t="shared" si="2"/>
        <v>0</v>
      </c>
      <c r="J52" s="311">
        <f t="shared" si="3"/>
        <v>0</v>
      </c>
      <c r="K52" s="299"/>
    </row>
    <row r="53" spans="1:11" ht="14.25">
      <c r="A53" s="297">
        <f>IF(B53="","",COUNTA($B$15:B53))</f>
        <v>39</v>
      </c>
      <c r="B53" s="287" t="s">
        <v>1037</v>
      </c>
      <c r="C53" s="288" t="s">
        <v>1041</v>
      </c>
      <c r="D53" s="298">
        <v>42036</v>
      </c>
      <c r="E53" s="297">
        <v>1</v>
      </c>
      <c r="F53" s="289">
        <v>531520000</v>
      </c>
      <c r="G53" s="297">
        <v>1</v>
      </c>
      <c r="H53" s="289">
        <v>531520000</v>
      </c>
      <c r="I53" s="310">
        <f t="shared" si="2"/>
        <v>0</v>
      </c>
      <c r="J53" s="311">
        <f t="shared" si="3"/>
        <v>0</v>
      </c>
      <c r="K53" s="299"/>
    </row>
    <row r="54" spans="1:11" ht="14.25">
      <c r="A54" s="297">
        <f>IF(B54="","",COUNTA($B$15:B54))</f>
        <v>40</v>
      </c>
      <c r="B54" s="287" t="s">
        <v>1038</v>
      </c>
      <c r="C54" s="288" t="s">
        <v>1041</v>
      </c>
      <c r="D54" s="298">
        <v>42036</v>
      </c>
      <c r="E54" s="297">
        <v>1</v>
      </c>
      <c r="F54" s="289">
        <v>531520000</v>
      </c>
      <c r="G54" s="297">
        <v>1</v>
      </c>
      <c r="H54" s="289">
        <v>531520000</v>
      </c>
      <c r="I54" s="310">
        <f t="shared" si="2"/>
        <v>0</v>
      </c>
      <c r="J54" s="311">
        <f t="shared" si="3"/>
        <v>0</v>
      </c>
      <c r="K54" s="299"/>
    </row>
    <row r="55" spans="1:11" ht="14.25">
      <c r="A55" s="297">
        <f>IF(B55="","",COUNTA($B$15:B55))</f>
        <v>41</v>
      </c>
      <c r="B55" s="287" t="s">
        <v>1028</v>
      </c>
      <c r="C55" s="288" t="s">
        <v>1040</v>
      </c>
      <c r="D55" s="298">
        <v>42036</v>
      </c>
      <c r="E55" s="297">
        <v>1</v>
      </c>
      <c r="F55" s="289">
        <v>432703000</v>
      </c>
      <c r="G55" s="297">
        <v>1</v>
      </c>
      <c r="H55" s="289">
        <v>432703000</v>
      </c>
      <c r="I55" s="310">
        <f t="shared" si="2"/>
        <v>0</v>
      </c>
      <c r="J55" s="311">
        <f t="shared" si="3"/>
        <v>0</v>
      </c>
      <c r="K55" s="299"/>
    </row>
    <row r="56" spans="1:11" ht="14.25">
      <c r="A56" s="297">
        <f>IF(B56="","",COUNTA($B$15:B56))</f>
        <v>42</v>
      </c>
      <c r="B56" s="287" t="s">
        <v>1029</v>
      </c>
      <c r="C56" s="288" t="s">
        <v>1040</v>
      </c>
      <c r="D56" s="298">
        <v>42036</v>
      </c>
      <c r="E56" s="297">
        <v>1</v>
      </c>
      <c r="F56" s="289">
        <v>432703000</v>
      </c>
      <c r="G56" s="297">
        <v>1</v>
      </c>
      <c r="H56" s="289">
        <v>432703000</v>
      </c>
      <c r="I56" s="310">
        <f t="shared" si="2"/>
        <v>0</v>
      </c>
      <c r="J56" s="311">
        <f t="shared" si="3"/>
        <v>0</v>
      </c>
      <c r="K56" s="299"/>
    </row>
    <row r="57" spans="1:11" ht="14.25">
      <c r="A57" s="297">
        <f>IF(B57="","",COUNTA($B$15:B57))</f>
        <v>43</v>
      </c>
      <c r="B57" s="287" t="s">
        <v>1030</v>
      </c>
      <c r="C57" s="288" t="s">
        <v>1040</v>
      </c>
      <c r="D57" s="298">
        <v>42036</v>
      </c>
      <c r="E57" s="297">
        <v>1</v>
      </c>
      <c r="F57" s="289">
        <v>432703000</v>
      </c>
      <c r="G57" s="297">
        <v>1</v>
      </c>
      <c r="H57" s="289">
        <v>432703000</v>
      </c>
      <c r="I57" s="310">
        <f t="shared" si="2"/>
        <v>0</v>
      </c>
      <c r="J57" s="311">
        <f t="shared" si="3"/>
        <v>0</v>
      </c>
      <c r="K57" s="299"/>
    </row>
    <row r="58" spans="1:11" ht="14.25">
      <c r="A58" s="297">
        <f>IF(B58="","",COUNTA($B$15:B58))</f>
        <v>44</v>
      </c>
      <c r="B58" s="287" t="s">
        <v>1031</v>
      </c>
      <c r="C58" s="288" t="s">
        <v>1040</v>
      </c>
      <c r="D58" s="298">
        <v>42036</v>
      </c>
      <c r="E58" s="297">
        <v>1</v>
      </c>
      <c r="F58" s="289">
        <v>432703000</v>
      </c>
      <c r="G58" s="297">
        <v>1</v>
      </c>
      <c r="H58" s="289">
        <v>432703000</v>
      </c>
      <c r="I58" s="310">
        <f t="shared" si="2"/>
        <v>0</v>
      </c>
      <c r="J58" s="311">
        <f t="shared" si="3"/>
        <v>0</v>
      </c>
      <c r="K58" s="299"/>
    </row>
    <row r="59" spans="1:11" ht="14.25">
      <c r="A59" s="297">
        <f>IF(B59="","",COUNTA($B$15:B59))</f>
        <v>45</v>
      </c>
      <c r="B59" s="287" t="s">
        <v>1032</v>
      </c>
      <c r="C59" s="288" t="s">
        <v>1040</v>
      </c>
      <c r="D59" s="298">
        <v>42036</v>
      </c>
      <c r="E59" s="297">
        <v>1</v>
      </c>
      <c r="F59" s="289">
        <v>432703000</v>
      </c>
      <c r="G59" s="297">
        <v>1</v>
      </c>
      <c r="H59" s="289">
        <v>432703000</v>
      </c>
      <c r="I59" s="310">
        <f t="shared" si="2"/>
        <v>0</v>
      </c>
      <c r="J59" s="311">
        <f t="shared" si="3"/>
        <v>0</v>
      </c>
      <c r="K59" s="299"/>
    </row>
    <row r="60" spans="1:11" ht="14.25">
      <c r="A60" s="297">
        <f>IF(B60="","",COUNTA($B$15:B60))</f>
        <v>46</v>
      </c>
      <c r="B60" s="287" t="s">
        <v>1033</v>
      </c>
      <c r="C60" s="288" t="s">
        <v>1040</v>
      </c>
      <c r="D60" s="298">
        <v>42036</v>
      </c>
      <c r="E60" s="297">
        <v>1</v>
      </c>
      <c r="F60" s="289">
        <v>432703000</v>
      </c>
      <c r="G60" s="297">
        <v>1</v>
      </c>
      <c r="H60" s="289">
        <v>432703000</v>
      </c>
      <c r="I60" s="310">
        <f t="shared" si="2"/>
        <v>0</v>
      </c>
      <c r="J60" s="311">
        <f t="shared" si="3"/>
        <v>0</v>
      </c>
      <c r="K60" s="299"/>
    </row>
    <row r="61" spans="1:11" ht="14.25">
      <c r="A61" s="297">
        <f>IF(B61="","",COUNTA($B$15:B61))</f>
        <v>47</v>
      </c>
      <c r="B61" s="287" t="s">
        <v>1034</v>
      </c>
      <c r="C61" s="288" t="s">
        <v>1040</v>
      </c>
      <c r="D61" s="298">
        <v>42036</v>
      </c>
      <c r="E61" s="297">
        <v>1</v>
      </c>
      <c r="F61" s="289">
        <v>432703000</v>
      </c>
      <c r="G61" s="297">
        <v>1</v>
      </c>
      <c r="H61" s="289">
        <v>432703000</v>
      </c>
      <c r="I61" s="310">
        <f t="shared" si="2"/>
        <v>0</v>
      </c>
      <c r="J61" s="311">
        <f t="shared" si="3"/>
        <v>0</v>
      </c>
      <c r="K61" s="299"/>
    </row>
    <row r="62" spans="1:11" ht="14.25">
      <c r="A62" s="297">
        <f>IF(B62="","",COUNTA($B$15:B62))</f>
        <v>48</v>
      </c>
      <c r="B62" s="287" t="s">
        <v>1242</v>
      </c>
      <c r="C62" s="288" t="s">
        <v>1243</v>
      </c>
      <c r="D62" s="298">
        <v>42186</v>
      </c>
      <c r="E62" s="297">
        <v>1</v>
      </c>
      <c r="F62" s="289">
        <v>774314955</v>
      </c>
      <c r="G62" s="297">
        <v>1</v>
      </c>
      <c r="H62" s="289">
        <v>774314955</v>
      </c>
      <c r="I62" s="310">
        <f t="shared" si="2"/>
        <v>0</v>
      </c>
      <c r="J62" s="311">
        <f t="shared" si="3"/>
        <v>0</v>
      </c>
      <c r="K62" s="299"/>
    </row>
    <row r="63" spans="1:11" ht="28.5">
      <c r="A63" s="297">
        <f>IF(B63="","",COUNTA($B$15:B63))</f>
        <v>49</v>
      </c>
      <c r="B63" s="287" t="s">
        <v>1070</v>
      </c>
      <c r="C63" s="288" t="s">
        <v>1073</v>
      </c>
      <c r="D63" s="298">
        <v>42064</v>
      </c>
      <c r="E63" s="297">
        <v>1</v>
      </c>
      <c r="F63" s="289">
        <v>1640490046</v>
      </c>
      <c r="G63" s="297">
        <v>1</v>
      </c>
      <c r="H63" s="289">
        <v>1640490046</v>
      </c>
      <c r="I63" s="310">
        <f t="shared" si="2"/>
        <v>0</v>
      </c>
      <c r="J63" s="311">
        <f t="shared" si="3"/>
        <v>0</v>
      </c>
      <c r="K63" s="299"/>
    </row>
    <row r="64" spans="1:11" ht="28.5">
      <c r="A64" s="297">
        <f>IF(B64="","",COUNTA($B$15:B64))</f>
        <v>50</v>
      </c>
      <c r="B64" s="287" t="s">
        <v>1071</v>
      </c>
      <c r="C64" s="288" t="s">
        <v>1073</v>
      </c>
      <c r="D64" s="298">
        <v>42064</v>
      </c>
      <c r="E64" s="297">
        <v>1</v>
      </c>
      <c r="F64" s="289">
        <v>1640490045</v>
      </c>
      <c r="G64" s="297">
        <v>1</v>
      </c>
      <c r="H64" s="289">
        <v>1640490045</v>
      </c>
      <c r="I64" s="310">
        <f t="shared" si="2"/>
        <v>0</v>
      </c>
      <c r="J64" s="311">
        <f t="shared" si="3"/>
        <v>0</v>
      </c>
      <c r="K64" s="299"/>
    </row>
    <row r="65" spans="1:11" ht="14.25">
      <c r="A65" s="297">
        <f>IF(B65="","",COUNTA($B$15:B65))</f>
        <v>51</v>
      </c>
      <c r="B65" s="287" t="s">
        <v>1966</v>
      </c>
      <c r="C65" s="291" t="s">
        <v>1988</v>
      </c>
      <c r="D65" s="298">
        <v>43521</v>
      </c>
      <c r="E65" s="297">
        <v>1</v>
      </c>
      <c r="F65" s="289">
        <v>635000000</v>
      </c>
      <c r="G65" s="297">
        <v>1</v>
      </c>
      <c r="H65" s="289">
        <v>635000000</v>
      </c>
      <c r="I65" s="310">
        <f t="shared" si="2"/>
        <v>0</v>
      </c>
      <c r="J65" s="311">
        <f t="shared" si="3"/>
        <v>0</v>
      </c>
      <c r="K65" s="299"/>
    </row>
    <row r="66" spans="1:11" ht="14.25">
      <c r="A66" s="297">
        <f>IF(B66="","",COUNTA($B$15:B66))</f>
        <v>52</v>
      </c>
      <c r="B66" s="287" t="s">
        <v>1700</v>
      </c>
      <c r="C66" s="288" t="s">
        <v>1703</v>
      </c>
      <c r="D66" s="298">
        <v>43009</v>
      </c>
      <c r="E66" s="297">
        <v>1</v>
      </c>
      <c r="F66" s="289">
        <v>1705252000</v>
      </c>
      <c r="G66" s="297">
        <v>1</v>
      </c>
      <c r="H66" s="289">
        <v>1705252000</v>
      </c>
      <c r="I66" s="310">
        <f t="shared" si="2"/>
        <v>0</v>
      </c>
      <c r="J66" s="311">
        <f t="shared" si="3"/>
        <v>0</v>
      </c>
      <c r="K66" s="299"/>
    </row>
    <row r="67" spans="1:11" ht="14.25">
      <c r="A67" s="297">
        <f>IF(B67="","",COUNTA($B$15:B67))</f>
        <v>53</v>
      </c>
      <c r="B67" s="287" t="s">
        <v>1723</v>
      </c>
      <c r="C67" s="288" t="s">
        <v>1725</v>
      </c>
      <c r="D67" s="298">
        <v>43185</v>
      </c>
      <c r="E67" s="297">
        <v>1</v>
      </c>
      <c r="F67" s="289">
        <v>1832880000</v>
      </c>
      <c r="G67" s="297">
        <v>1</v>
      </c>
      <c r="H67" s="289">
        <v>1832880000</v>
      </c>
      <c r="I67" s="310">
        <f t="shared" si="2"/>
        <v>0</v>
      </c>
      <c r="J67" s="311">
        <f t="shared" si="3"/>
        <v>0</v>
      </c>
      <c r="K67" s="299"/>
    </row>
    <row r="68" spans="1:11" ht="14.25">
      <c r="A68" s="297">
        <f>IF(B68="","",COUNTA($B$15:B68))</f>
        <v>54</v>
      </c>
      <c r="B68" s="287" t="s">
        <v>1829</v>
      </c>
      <c r="C68" s="288" t="s">
        <v>1831</v>
      </c>
      <c r="D68" s="298">
        <v>43385</v>
      </c>
      <c r="E68" s="297">
        <v>1</v>
      </c>
      <c r="F68" s="289">
        <v>1818126000</v>
      </c>
      <c r="G68" s="297">
        <v>1</v>
      </c>
      <c r="H68" s="289">
        <v>1818126000</v>
      </c>
      <c r="I68" s="310">
        <f t="shared" si="2"/>
        <v>0</v>
      </c>
      <c r="J68" s="311">
        <f t="shared" si="3"/>
        <v>0</v>
      </c>
      <c r="K68" s="299" t="s">
        <v>2112</v>
      </c>
    </row>
    <row r="69" spans="1:11" ht="14.25">
      <c r="A69" s="297">
        <f>IF(B69="","",COUNTA($B$15:B69))</f>
        <v>55</v>
      </c>
      <c r="B69" s="287" t="s">
        <v>1747</v>
      </c>
      <c r="C69" s="288" t="s">
        <v>1748</v>
      </c>
      <c r="D69" s="298">
        <v>43311</v>
      </c>
      <c r="E69" s="297">
        <v>1</v>
      </c>
      <c r="F69" s="289">
        <v>1080800000</v>
      </c>
      <c r="G69" s="297">
        <v>1</v>
      </c>
      <c r="H69" s="289">
        <v>1080800000</v>
      </c>
      <c r="I69" s="310">
        <f t="shared" si="2"/>
        <v>0</v>
      </c>
      <c r="J69" s="311">
        <f t="shared" si="3"/>
        <v>0</v>
      </c>
      <c r="K69" s="299"/>
    </row>
    <row r="70" spans="1:11" ht="14.25">
      <c r="A70" s="297">
        <f>IF(B70="","",COUNTA($B$15:B70))</f>
        <v>56</v>
      </c>
      <c r="B70" s="287" t="s">
        <v>1039</v>
      </c>
      <c r="C70" s="288" t="s">
        <v>1042</v>
      </c>
      <c r="D70" s="298">
        <v>42036</v>
      </c>
      <c r="E70" s="297">
        <v>1</v>
      </c>
      <c r="F70" s="289">
        <v>491600000</v>
      </c>
      <c r="G70" s="297">
        <v>1</v>
      </c>
      <c r="H70" s="289">
        <v>491600000</v>
      </c>
      <c r="I70" s="310">
        <f t="shared" si="2"/>
        <v>0</v>
      </c>
      <c r="J70" s="311">
        <f t="shared" si="3"/>
        <v>0</v>
      </c>
      <c r="K70" s="299"/>
    </row>
    <row r="71" spans="1:11">
      <c r="A71" s="326"/>
      <c r="B71" s="327"/>
      <c r="C71" s="328"/>
      <c r="D71" s="325" t="s">
        <v>2034</v>
      </c>
      <c r="E71" s="322">
        <f t="shared" ref="E71:J71" si="4">SUM(E15:E70)</f>
        <v>56</v>
      </c>
      <c r="F71" s="282">
        <f t="shared" si="4"/>
        <v>166843901997</v>
      </c>
      <c r="G71" s="322">
        <f t="shared" si="4"/>
        <v>56</v>
      </c>
      <c r="H71" s="282">
        <f t="shared" si="4"/>
        <v>166843901997</v>
      </c>
      <c r="I71" s="323">
        <f t="shared" si="4"/>
        <v>0</v>
      </c>
      <c r="J71" s="324">
        <f t="shared" si="4"/>
        <v>0</v>
      </c>
      <c r="K71" s="313"/>
    </row>
    <row r="72" spans="1:11" customFormat="1" ht="12.75"/>
    <row r="73" spans="1:11" ht="14.25">
      <c r="A73" s="297">
        <f>IF(B73="","",COUNTA($C$14:C73))</f>
        <v>57</v>
      </c>
      <c r="B73" s="290" t="s">
        <v>2021</v>
      </c>
      <c r="C73" s="288" t="s">
        <v>2022</v>
      </c>
      <c r="D73" s="298">
        <v>43658</v>
      </c>
      <c r="E73" s="297">
        <v>1</v>
      </c>
      <c r="F73" s="289">
        <v>32500000</v>
      </c>
      <c r="G73" s="297">
        <v>1</v>
      </c>
      <c r="H73" s="289">
        <v>32500000</v>
      </c>
      <c r="I73" s="310">
        <f t="shared" ref="I73:J73" si="5">G73-E73</f>
        <v>0</v>
      </c>
      <c r="J73" s="311">
        <f t="shared" si="5"/>
        <v>0</v>
      </c>
      <c r="K73" s="299" t="s">
        <v>2114</v>
      </c>
    </row>
    <row r="74" spans="1:11" customFormat="1" ht="15" customHeight="1">
      <c r="A74" s="398" t="s">
        <v>2057</v>
      </c>
      <c r="B74" s="398"/>
      <c r="C74" s="398"/>
      <c r="D74" s="398"/>
      <c r="E74" s="398"/>
      <c r="F74" s="398"/>
      <c r="G74" s="398"/>
      <c r="H74" s="398"/>
      <c r="I74" s="398"/>
      <c r="J74" s="329" t="s">
        <v>2058</v>
      </c>
      <c r="K74" s="329"/>
    </row>
    <row r="75" spans="1:11" customFormat="1" ht="14.25">
      <c r="C75" s="280"/>
      <c r="E75" s="294"/>
      <c r="F75" s="281"/>
      <c r="H75" s="278"/>
      <c r="I75" s="278"/>
    </row>
    <row r="76" spans="1:11" customFormat="1" ht="14.25">
      <c r="C76" s="280"/>
      <c r="E76" s="294"/>
      <c r="F76" s="281"/>
      <c r="H76" s="278"/>
      <c r="I76" s="278"/>
    </row>
    <row r="77" spans="1:11" customFormat="1" ht="14.25">
      <c r="C77" s="280"/>
      <c r="E77" s="294"/>
      <c r="F77" s="281"/>
      <c r="H77" s="278"/>
      <c r="I77" s="278"/>
    </row>
    <row r="78" spans="1:11" customFormat="1" ht="14.25">
      <c r="C78" s="280"/>
      <c r="E78" s="294"/>
      <c r="F78" s="281"/>
      <c r="H78" s="278"/>
      <c r="I78" s="278"/>
    </row>
    <row r="79" spans="1:11" customFormat="1" ht="14.25">
      <c r="C79" s="280"/>
      <c r="E79" s="294"/>
      <c r="F79" s="281"/>
      <c r="H79" s="278"/>
      <c r="I79" s="278"/>
    </row>
    <row r="80" spans="1:11" customFormat="1" ht="15" customHeight="1">
      <c r="A80" s="398" t="s">
        <v>2067</v>
      </c>
      <c r="B80" s="398"/>
      <c r="C80" s="398"/>
      <c r="D80" s="398"/>
      <c r="E80" s="398"/>
      <c r="F80" s="398"/>
      <c r="G80" s="398"/>
      <c r="H80" s="398"/>
      <c r="I80" s="398"/>
      <c r="J80" s="329" t="s">
        <v>2059</v>
      </c>
    </row>
  </sheetData>
  <autoFilter ref="A14:N71"/>
  <mergeCells count="12">
    <mergeCell ref="K13:K14"/>
    <mergeCell ref="A74:I74"/>
    <mergeCell ref="A80:I80"/>
    <mergeCell ref="H1:J1"/>
    <mergeCell ref="H2:J2"/>
    <mergeCell ref="A13:A14"/>
    <mergeCell ref="B13:B14"/>
    <mergeCell ref="C13:C14"/>
    <mergeCell ref="D13:D14"/>
    <mergeCell ref="E13:F13"/>
    <mergeCell ref="G13:H13"/>
    <mergeCell ref="I13:J13"/>
  </mergeCells>
  <conditionalFormatting sqref="A15:A70">
    <cfRule type="duplicateValues" dxfId="124" priority="1185"/>
  </conditionalFormatting>
  <conditionalFormatting sqref="B15:B70">
    <cfRule type="duplicateValues" dxfId="123" priority="1186"/>
  </conditionalFormatting>
  <conditionalFormatting sqref="A73">
    <cfRule type="duplicateValues" dxfId="122" priority="2"/>
  </conditionalFormatting>
  <conditionalFormatting sqref="B73">
    <cfRule type="duplicateValues" dxfId="121" priority="1"/>
  </conditionalFormatting>
  <pageMargins left="0.27" right="0.23" top="0.46" bottom="0.53" header="0.31" footer="0.3"/>
  <pageSetup paperSize="9" scale="58" fitToHeight="0" orientation="landscape" r:id="rId1"/>
  <headerFooter scaleWithDoc="0" alignWithMargins="0">
    <oddFooter>Page &amp;P of &amp;N</oddFoot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>
    <pageSetUpPr fitToPage="1"/>
  </sheetPr>
  <dimension ref="A1:K25"/>
  <sheetViews>
    <sheetView showGridLines="0" zoomScaleNormal="100" workbookViewId="0">
      <pane ySplit="14" topLeftCell="A15" activePane="bottomLeft" state="frozen"/>
      <selection activeCell="I15" sqref="I15"/>
      <selection pane="bottomLeft" activeCell="I15" sqref="I15"/>
    </sheetView>
  </sheetViews>
  <sheetFormatPr defaultColWidth="12.7109375" defaultRowHeight="15"/>
  <cols>
    <col min="1" max="1" width="8.140625" style="283" customWidth="1"/>
    <col min="2" max="2" width="12.140625" style="280" customWidth="1"/>
    <col min="3" max="3" width="61" style="280" customWidth="1"/>
    <col min="4" max="4" width="18.7109375" style="278" customWidth="1"/>
    <col min="5" max="5" width="11.7109375" style="279" customWidth="1"/>
    <col min="6" max="6" width="19.42578125" style="281" customWidth="1"/>
    <col min="7" max="7" width="11.7109375" style="278" customWidth="1"/>
    <col min="8" max="8" width="19.42578125" style="278" customWidth="1"/>
    <col min="9" max="9" width="11.7109375" style="278" customWidth="1"/>
    <col min="10" max="10" width="19.42578125" style="278" customWidth="1"/>
    <col min="11" max="11" width="31.42578125" style="278" customWidth="1"/>
    <col min="12" max="16384" width="12.7109375" style="278"/>
  </cols>
  <sheetData>
    <row r="1" spans="1:11" customFormat="1" ht="15.75">
      <c r="A1" s="334" t="s">
        <v>2042</v>
      </c>
      <c r="D1" s="278"/>
      <c r="H1" s="388" t="s">
        <v>2043</v>
      </c>
      <c r="I1" s="389"/>
      <c r="J1" s="390"/>
      <c r="K1" s="306"/>
    </row>
    <row r="2" spans="1:11" customFormat="1" ht="28.5" customHeight="1">
      <c r="A2" s="334" t="s">
        <v>2083</v>
      </c>
      <c r="D2" s="278"/>
      <c r="H2" s="394" t="s">
        <v>2045</v>
      </c>
      <c r="I2" s="395"/>
      <c r="J2" s="396"/>
      <c r="K2" s="306"/>
    </row>
    <row r="3" spans="1:11" customFormat="1" ht="26.25">
      <c r="A3" s="312" t="s">
        <v>2044</v>
      </c>
      <c r="B3" s="293"/>
      <c r="C3" s="293"/>
      <c r="D3" s="278"/>
      <c r="E3" s="293"/>
      <c r="F3" s="293"/>
      <c r="G3" s="293"/>
      <c r="H3" s="293"/>
      <c r="I3" s="293"/>
      <c r="J3" s="293"/>
      <c r="K3" s="306"/>
    </row>
    <row r="4" spans="1:11">
      <c r="A4" s="304" t="s">
        <v>2060</v>
      </c>
      <c r="B4" s="305"/>
      <c r="C4" s="305"/>
      <c r="D4" s="306"/>
      <c r="E4" s="305"/>
      <c r="F4" s="305"/>
      <c r="G4" s="306"/>
      <c r="H4" s="306"/>
      <c r="I4" s="306"/>
      <c r="J4" s="306"/>
      <c r="K4" s="306"/>
    </row>
    <row r="5" spans="1:11" ht="14.25">
      <c r="A5" s="304" t="s">
        <v>2046</v>
      </c>
      <c r="C5" s="304" t="s">
        <v>2047</v>
      </c>
      <c r="D5" s="304" t="s">
        <v>2048</v>
      </c>
      <c r="E5" s="281"/>
      <c r="F5" s="304" t="s">
        <v>2049</v>
      </c>
      <c r="I5" s="306"/>
      <c r="J5" s="306"/>
      <c r="K5" s="306"/>
    </row>
    <row r="6" spans="1:11">
      <c r="A6" s="305"/>
      <c r="C6" s="304" t="s">
        <v>2063</v>
      </c>
      <c r="D6" s="304" t="s">
        <v>2051</v>
      </c>
      <c r="E6" s="281"/>
      <c r="F6" s="304" t="s">
        <v>2110</v>
      </c>
      <c r="I6" s="306"/>
      <c r="J6" s="306"/>
      <c r="K6" s="306"/>
    </row>
    <row r="7" spans="1:11">
      <c r="A7" s="305"/>
      <c r="C7" s="304" t="s">
        <v>2050</v>
      </c>
      <c r="D7" s="304" t="s">
        <v>2051</v>
      </c>
      <c r="E7" s="281"/>
      <c r="F7" s="304" t="s">
        <v>2052</v>
      </c>
      <c r="I7" s="306"/>
      <c r="J7" s="306"/>
      <c r="K7" s="306"/>
    </row>
    <row r="8" spans="1:11">
      <c r="A8" s="305"/>
      <c r="C8" s="304" t="s">
        <v>2053</v>
      </c>
      <c r="D8" s="304" t="s">
        <v>2054</v>
      </c>
      <c r="E8" s="281"/>
      <c r="F8" s="304" t="s">
        <v>2052</v>
      </c>
      <c r="I8" s="306"/>
      <c r="J8" s="306"/>
      <c r="K8" s="306"/>
    </row>
    <row r="9" spans="1:11">
      <c r="A9" s="305"/>
      <c r="C9" s="304" t="s">
        <v>2061</v>
      </c>
      <c r="D9" s="304" t="s">
        <v>2062</v>
      </c>
      <c r="E9" s="281"/>
      <c r="F9" s="304" t="s">
        <v>2052</v>
      </c>
      <c r="I9" s="306"/>
      <c r="J9" s="306"/>
      <c r="K9" s="306"/>
    </row>
    <row r="10" spans="1:11">
      <c r="A10" s="305"/>
      <c r="C10" s="304" t="s">
        <v>2055</v>
      </c>
      <c r="D10" s="304" t="s">
        <v>2051</v>
      </c>
      <c r="E10" s="281"/>
      <c r="F10" s="304" t="s">
        <v>2052</v>
      </c>
      <c r="I10" s="306"/>
      <c r="J10" s="306"/>
      <c r="K10" s="306"/>
    </row>
    <row r="11" spans="1:11">
      <c r="A11" s="304" t="s">
        <v>2056</v>
      </c>
      <c r="B11" s="305"/>
      <c r="C11" s="305"/>
      <c r="D11" s="306"/>
      <c r="E11" s="305"/>
      <c r="F11" s="305"/>
      <c r="G11" s="306"/>
      <c r="H11" s="306"/>
      <c r="I11" s="306"/>
      <c r="J11" s="306"/>
      <c r="K11" s="306"/>
    </row>
    <row r="12" spans="1:11" ht="14.25">
      <c r="A12" s="278"/>
      <c r="B12" s="278"/>
      <c r="C12" s="278"/>
      <c r="E12" s="278"/>
      <c r="F12" s="278"/>
    </row>
    <row r="13" spans="1:11" ht="18.75" customHeight="1">
      <c r="A13" s="399" t="s">
        <v>1905</v>
      </c>
      <c r="B13" s="399" t="s">
        <v>2035</v>
      </c>
      <c r="C13" s="399" t="s">
        <v>1946</v>
      </c>
      <c r="D13" s="400" t="s">
        <v>2064</v>
      </c>
      <c r="E13" s="399" t="s">
        <v>2036</v>
      </c>
      <c r="F13" s="399"/>
      <c r="G13" s="399" t="s">
        <v>2037</v>
      </c>
      <c r="H13" s="399"/>
      <c r="I13" s="399" t="s">
        <v>2038</v>
      </c>
      <c r="J13" s="399"/>
      <c r="K13" s="397" t="s">
        <v>2039</v>
      </c>
    </row>
    <row r="14" spans="1:11" ht="18.75" customHeight="1">
      <c r="A14" s="399"/>
      <c r="B14" s="399"/>
      <c r="C14" s="399"/>
      <c r="D14" s="400"/>
      <c r="E14" s="315" t="s">
        <v>2040</v>
      </c>
      <c r="F14" s="315" t="s">
        <v>2041</v>
      </c>
      <c r="G14" s="315" t="s">
        <v>2040</v>
      </c>
      <c r="H14" s="315" t="s">
        <v>2041</v>
      </c>
      <c r="I14" s="315" t="s">
        <v>2040</v>
      </c>
      <c r="J14" s="315" t="s">
        <v>2041</v>
      </c>
      <c r="K14" s="397"/>
    </row>
    <row r="15" spans="1:11" ht="14.25">
      <c r="A15" s="297">
        <f>IF(B15="","",COUNTA($B$15:B15))</f>
        <v>1</v>
      </c>
      <c r="B15" s="287" t="s">
        <v>908</v>
      </c>
      <c r="C15" s="288" t="s">
        <v>1952</v>
      </c>
      <c r="D15" s="298">
        <v>41913</v>
      </c>
      <c r="E15" s="297">
        <v>1</v>
      </c>
      <c r="F15" s="289">
        <v>63210000</v>
      </c>
      <c r="G15" s="297">
        <v>1</v>
      </c>
      <c r="H15" s="289">
        <v>63210000</v>
      </c>
      <c r="I15" s="310">
        <f>G15-E15</f>
        <v>0</v>
      </c>
      <c r="J15" s="311">
        <f>H15-F15</f>
        <v>0</v>
      </c>
      <c r="K15" s="299"/>
    </row>
    <row r="16" spans="1:11">
      <c r="A16" s="326"/>
      <c r="B16" s="327"/>
      <c r="C16" s="328"/>
      <c r="D16" s="325" t="s">
        <v>2034</v>
      </c>
      <c r="E16" s="322">
        <f t="shared" ref="E16:J16" si="0">SUM(E15:E15)</f>
        <v>1</v>
      </c>
      <c r="F16" s="282">
        <f t="shared" si="0"/>
        <v>63210000</v>
      </c>
      <c r="G16" s="322">
        <f t="shared" si="0"/>
        <v>1</v>
      </c>
      <c r="H16" s="282">
        <f t="shared" si="0"/>
        <v>63210000</v>
      </c>
      <c r="I16" s="323">
        <f t="shared" si="0"/>
        <v>0</v>
      </c>
      <c r="J16" s="324">
        <f t="shared" si="0"/>
        <v>0</v>
      </c>
      <c r="K16" s="313"/>
    </row>
    <row r="17" spans="1:11" customFormat="1" ht="12.75"/>
    <row r="18" spans="1:11" customFormat="1" ht="12.75"/>
    <row r="19" spans="1:11" customFormat="1" ht="15" customHeight="1">
      <c r="A19" s="398" t="s">
        <v>2057</v>
      </c>
      <c r="B19" s="398"/>
      <c r="C19" s="398"/>
      <c r="D19" s="398"/>
      <c r="E19" s="398"/>
      <c r="F19" s="398"/>
      <c r="G19" s="398"/>
      <c r="H19" s="398"/>
      <c r="I19" s="398"/>
      <c r="J19" s="329" t="s">
        <v>2058</v>
      </c>
      <c r="K19" s="329"/>
    </row>
    <row r="20" spans="1:11" customFormat="1" ht="14.25">
      <c r="C20" s="280"/>
      <c r="E20" s="294"/>
      <c r="F20" s="281"/>
      <c r="H20" s="278"/>
      <c r="I20" s="278"/>
    </row>
    <row r="21" spans="1:11" customFormat="1" ht="14.25">
      <c r="C21" s="280"/>
      <c r="E21" s="294"/>
      <c r="F21" s="281"/>
      <c r="H21" s="278"/>
      <c r="I21" s="278"/>
    </row>
    <row r="22" spans="1:11" customFormat="1" ht="14.25">
      <c r="C22" s="280"/>
      <c r="E22" s="294"/>
      <c r="F22" s="281"/>
      <c r="H22" s="278"/>
      <c r="I22" s="278"/>
    </row>
    <row r="23" spans="1:11" customFormat="1" ht="14.25">
      <c r="C23" s="280"/>
      <c r="E23" s="294"/>
      <c r="F23" s="281"/>
      <c r="H23" s="278"/>
      <c r="I23" s="278"/>
    </row>
    <row r="24" spans="1:11" customFormat="1" ht="14.25">
      <c r="C24" s="280"/>
      <c r="E24" s="294"/>
      <c r="F24" s="281"/>
      <c r="H24" s="278"/>
      <c r="I24" s="278"/>
    </row>
    <row r="25" spans="1:11" customFormat="1" ht="15" customHeight="1">
      <c r="A25" s="398" t="s">
        <v>2067</v>
      </c>
      <c r="B25" s="398"/>
      <c r="C25" s="398"/>
      <c r="D25" s="398"/>
      <c r="E25" s="398"/>
      <c r="F25" s="398"/>
      <c r="G25" s="398"/>
      <c r="H25" s="398"/>
      <c r="I25" s="398"/>
      <c r="J25" s="329" t="s">
        <v>2059</v>
      </c>
    </row>
  </sheetData>
  <autoFilter ref="A14:N16"/>
  <mergeCells count="12">
    <mergeCell ref="K13:K14"/>
    <mergeCell ref="A19:I19"/>
    <mergeCell ref="A25:I25"/>
    <mergeCell ref="H1:J1"/>
    <mergeCell ref="A13:A14"/>
    <mergeCell ref="B13:B14"/>
    <mergeCell ref="C13:C14"/>
    <mergeCell ref="D13:D14"/>
    <mergeCell ref="E13:F13"/>
    <mergeCell ref="G13:H13"/>
    <mergeCell ref="I13:J13"/>
    <mergeCell ref="H2:J2"/>
  </mergeCells>
  <conditionalFormatting sqref="A15">
    <cfRule type="duplicateValues" dxfId="120" priority="1165"/>
  </conditionalFormatting>
  <conditionalFormatting sqref="B15">
    <cfRule type="duplicateValues" dxfId="119" priority="1166"/>
  </conditionalFormatting>
  <pageMargins left="0.27" right="0.23" top="0.46" bottom="0.53" header="0.31" footer="0.3"/>
  <pageSetup paperSize="9" scale="58" fitToHeight="0" orientation="landscape" r:id="rId1"/>
  <headerFooter scaleWithDoc="0" alignWithMargins="0">
    <oddFooter>Page &amp;P of &amp;N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pageSetUpPr fitToPage="1"/>
  </sheetPr>
  <dimension ref="A1:K37"/>
  <sheetViews>
    <sheetView showGridLines="0" zoomScaleNormal="100" workbookViewId="0">
      <pane ySplit="14" topLeftCell="A33" activePane="bottomLeft" state="frozen"/>
      <selection activeCell="I15" sqref="I15"/>
      <selection pane="bottomLeft" activeCell="I15" sqref="I15"/>
    </sheetView>
  </sheetViews>
  <sheetFormatPr defaultColWidth="12.7109375" defaultRowHeight="15"/>
  <cols>
    <col min="1" max="1" width="8.140625" style="283" customWidth="1"/>
    <col min="2" max="2" width="12.140625" style="280" customWidth="1"/>
    <col min="3" max="3" width="51.140625" style="280" customWidth="1"/>
    <col min="4" max="4" width="18.7109375" style="278" customWidth="1"/>
    <col min="5" max="5" width="11.7109375" style="279" customWidth="1"/>
    <col min="6" max="6" width="19.42578125" style="281" customWidth="1"/>
    <col min="7" max="7" width="11.7109375" style="278" customWidth="1"/>
    <col min="8" max="8" width="19.42578125" style="278" customWidth="1"/>
    <col min="9" max="9" width="11.7109375" style="278" customWidth="1"/>
    <col min="10" max="10" width="19.42578125" style="278" customWidth="1"/>
    <col min="11" max="11" width="31.42578125" style="278" customWidth="1"/>
    <col min="12" max="16384" width="12.7109375" style="278"/>
  </cols>
  <sheetData>
    <row r="1" spans="1:11" customFormat="1" ht="15.75">
      <c r="A1" s="334" t="s">
        <v>2042</v>
      </c>
      <c r="D1" s="278"/>
      <c r="H1" s="388" t="s">
        <v>2043</v>
      </c>
      <c r="I1" s="389"/>
      <c r="J1" s="390"/>
      <c r="K1" s="306"/>
    </row>
    <row r="2" spans="1:11" customFormat="1" ht="28.5" customHeight="1">
      <c r="A2" s="334" t="s">
        <v>2084</v>
      </c>
      <c r="D2" s="278"/>
      <c r="H2" s="394" t="s">
        <v>2045</v>
      </c>
      <c r="I2" s="395"/>
      <c r="J2" s="396"/>
      <c r="K2" s="306"/>
    </row>
    <row r="3" spans="1:11" customFormat="1" ht="26.25">
      <c r="A3" s="312" t="s">
        <v>2044</v>
      </c>
      <c r="B3" s="293"/>
      <c r="C3" s="293"/>
      <c r="D3" s="278"/>
      <c r="E3" s="293"/>
      <c r="F3" s="293"/>
      <c r="G3" s="293"/>
      <c r="H3" s="293"/>
      <c r="I3" s="293"/>
      <c r="J3" s="293"/>
      <c r="K3" s="306"/>
    </row>
    <row r="4" spans="1:11">
      <c r="A4" s="304" t="s">
        <v>2060</v>
      </c>
      <c r="B4" s="305"/>
      <c r="C4" s="305"/>
      <c r="D4" s="306"/>
      <c r="E4" s="305"/>
      <c r="F4" s="305"/>
      <c r="G4" s="306"/>
      <c r="H4" s="306"/>
      <c r="I4" s="306"/>
      <c r="J4" s="306"/>
      <c r="K4" s="306"/>
    </row>
    <row r="5" spans="1:11" ht="14.25">
      <c r="A5" s="304" t="s">
        <v>2046</v>
      </c>
      <c r="C5" s="304" t="s">
        <v>2047</v>
      </c>
      <c r="D5" s="304" t="s">
        <v>2048</v>
      </c>
      <c r="E5" s="281"/>
      <c r="F5" s="304" t="s">
        <v>2049</v>
      </c>
      <c r="I5" s="306"/>
      <c r="J5" s="306"/>
      <c r="K5" s="306"/>
    </row>
    <row r="6" spans="1:11">
      <c r="A6" s="305"/>
      <c r="C6" s="304" t="s">
        <v>2063</v>
      </c>
      <c r="D6" s="304" t="s">
        <v>2051</v>
      </c>
      <c r="E6" s="281"/>
      <c r="F6" s="304" t="s">
        <v>2110</v>
      </c>
      <c r="I6" s="306"/>
      <c r="J6" s="306"/>
      <c r="K6" s="306"/>
    </row>
    <row r="7" spans="1:11">
      <c r="A7" s="305"/>
      <c r="C7" s="304" t="s">
        <v>2050</v>
      </c>
      <c r="D7" s="304" t="s">
        <v>2051</v>
      </c>
      <c r="E7" s="281"/>
      <c r="F7" s="304" t="s">
        <v>2052</v>
      </c>
      <c r="I7" s="306"/>
      <c r="J7" s="306"/>
      <c r="K7" s="306"/>
    </row>
    <row r="8" spans="1:11">
      <c r="A8" s="305"/>
      <c r="C8" s="304" t="s">
        <v>2053</v>
      </c>
      <c r="D8" s="304" t="s">
        <v>2054</v>
      </c>
      <c r="E8" s="281"/>
      <c r="F8" s="304" t="s">
        <v>2052</v>
      </c>
      <c r="I8" s="306"/>
      <c r="J8" s="306"/>
      <c r="K8" s="306"/>
    </row>
    <row r="9" spans="1:11">
      <c r="A9" s="305"/>
      <c r="C9" s="304" t="s">
        <v>2061</v>
      </c>
      <c r="D9" s="304" t="s">
        <v>2062</v>
      </c>
      <c r="E9" s="281"/>
      <c r="F9" s="304" t="s">
        <v>2052</v>
      </c>
      <c r="I9" s="306"/>
      <c r="J9" s="306"/>
      <c r="K9" s="306"/>
    </row>
    <row r="10" spans="1:11">
      <c r="A10" s="305"/>
      <c r="C10" s="304" t="s">
        <v>2055</v>
      </c>
      <c r="D10" s="304" t="s">
        <v>2051</v>
      </c>
      <c r="E10" s="281"/>
      <c r="F10" s="304" t="s">
        <v>2052</v>
      </c>
      <c r="I10" s="306"/>
      <c r="J10" s="306"/>
      <c r="K10" s="306"/>
    </row>
    <row r="11" spans="1:11">
      <c r="A11" s="304" t="s">
        <v>2056</v>
      </c>
      <c r="B11" s="305"/>
      <c r="C11" s="305"/>
      <c r="D11" s="306"/>
      <c r="E11" s="305"/>
      <c r="F11" s="305"/>
      <c r="G11" s="306"/>
      <c r="H11" s="306"/>
      <c r="I11" s="306"/>
      <c r="J11" s="306"/>
      <c r="K11" s="306"/>
    </row>
    <row r="12" spans="1:11" ht="14.25">
      <c r="A12" s="278"/>
      <c r="B12" s="278"/>
      <c r="C12" s="278"/>
      <c r="E12" s="278"/>
      <c r="F12" s="278"/>
    </row>
    <row r="13" spans="1:11" ht="18.75" customHeight="1">
      <c r="A13" s="399" t="s">
        <v>1905</v>
      </c>
      <c r="B13" s="399" t="s">
        <v>2035</v>
      </c>
      <c r="C13" s="399" t="s">
        <v>1946</v>
      </c>
      <c r="D13" s="400" t="s">
        <v>2064</v>
      </c>
      <c r="E13" s="399" t="s">
        <v>2036</v>
      </c>
      <c r="F13" s="399"/>
      <c r="G13" s="399" t="s">
        <v>2037</v>
      </c>
      <c r="H13" s="399"/>
      <c r="I13" s="399" t="s">
        <v>2038</v>
      </c>
      <c r="J13" s="399"/>
      <c r="K13" s="397" t="s">
        <v>2039</v>
      </c>
    </row>
    <row r="14" spans="1:11" ht="18.75" customHeight="1">
      <c r="A14" s="399"/>
      <c r="B14" s="399"/>
      <c r="C14" s="399"/>
      <c r="D14" s="400"/>
      <c r="E14" s="315" t="s">
        <v>2040</v>
      </c>
      <c r="F14" s="315" t="s">
        <v>2041</v>
      </c>
      <c r="G14" s="315" t="s">
        <v>2040</v>
      </c>
      <c r="H14" s="315" t="s">
        <v>2041</v>
      </c>
      <c r="I14" s="315" t="s">
        <v>2040</v>
      </c>
      <c r="J14" s="315" t="s">
        <v>2041</v>
      </c>
      <c r="K14" s="397"/>
    </row>
    <row r="15" spans="1:11" ht="14.25">
      <c r="A15" s="297">
        <f>IF(B15="","",COUNTA($B$15:B15))</f>
        <v>1</v>
      </c>
      <c r="B15" s="287" t="s">
        <v>137</v>
      </c>
      <c r="C15" s="288" t="s">
        <v>970</v>
      </c>
      <c r="D15" s="298">
        <v>39264</v>
      </c>
      <c r="E15" s="297">
        <v>1</v>
      </c>
      <c r="F15" s="289">
        <v>166232625</v>
      </c>
      <c r="G15" s="297">
        <v>1</v>
      </c>
      <c r="H15" s="289">
        <v>166232625</v>
      </c>
      <c r="I15" s="310">
        <f t="shared" ref="I15:I27" si="0">G15-E15</f>
        <v>0</v>
      </c>
      <c r="J15" s="311">
        <f t="shared" ref="J15:J27" si="1">H15-F15</f>
        <v>0</v>
      </c>
      <c r="K15" s="299"/>
    </row>
    <row r="16" spans="1:11" ht="14.25">
      <c r="A16" s="297">
        <f>IF(B16="","",COUNTA($B$15:B16))</f>
        <v>2</v>
      </c>
      <c r="B16" s="287" t="s">
        <v>544</v>
      </c>
      <c r="C16" s="288" t="s">
        <v>1195</v>
      </c>
      <c r="D16" s="298">
        <v>39600</v>
      </c>
      <c r="E16" s="297">
        <v>1</v>
      </c>
      <c r="F16" s="289">
        <v>33400650</v>
      </c>
      <c r="G16" s="297">
        <v>1</v>
      </c>
      <c r="H16" s="289">
        <v>33400650</v>
      </c>
      <c r="I16" s="310">
        <f t="shared" si="0"/>
        <v>0</v>
      </c>
      <c r="J16" s="311">
        <f t="shared" si="1"/>
        <v>0</v>
      </c>
      <c r="K16" s="299"/>
    </row>
    <row r="17" spans="1:11" ht="14.25">
      <c r="A17" s="297">
        <f>IF(B17="","",COUNTA($B$15:B17))</f>
        <v>3</v>
      </c>
      <c r="B17" s="287" t="s">
        <v>123</v>
      </c>
      <c r="C17" s="288" t="s">
        <v>1184</v>
      </c>
      <c r="D17" s="298">
        <v>40118</v>
      </c>
      <c r="E17" s="297">
        <v>1</v>
      </c>
      <c r="F17" s="289">
        <v>82865760</v>
      </c>
      <c r="G17" s="297">
        <v>1</v>
      </c>
      <c r="H17" s="289">
        <v>82865760</v>
      </c>
      <c r="I17" s="310">
        <f t="shared" si="0"/>
        <v>0</v>
      </c>
      <c r="J17" s="311">
        <f t="shared" si="1"/>
        <v>0</v>
      </c>
      <c r="K17" s="299"/>
    </row>
    <row r="18" spans="1:11" ht="14.25">
      <c r="A18" s="297">
        <f>IF(B18="","",COUNTA($B$15:B18))</f>
        <v>4</v>
      </c>
      <c r="B18" s="287" t="s">
        <v>545</v>
      </c>
      <c r="C18" s="288" t="s">
        <v>1196</v>
      </c>
      <c r="D18" s="298">
        <v>39600</v>
      </c>
      <c r="E18" s="297">
        <v>1</v>
      </c>
      <c r="F18" s="289">
        <v>140168679</v>
      </c>
      <c r="G18" s="297">
        <v>1</v>
      </c>
      <c r="H18" s="289">
        <v>140168679</v>
      </c>
      <c r="I18" s="310">
        <f t="shared" si="0"/>
        <v>0</v>
      </c>
      <c r="J18" s="311">
        <f t="shared" si="1"/>
        <v>0</v>
      </c>
      <c r="K18" s="299"/>
    </row>
    <row r="19" spans="1:11" ht="14.25">
      <c r="A19" s="297">
        <f>IF(B19="","",COUNTA($B$15:B19))</f>
        <v>5</v>
      </c>
      <c r="B19" s="287" t="s">
        <v>409</v>
      </c>
      <c r="C19" s="288" t="s">
        <v>1192</v>
      </c>
      <c r="D19" s="298">
        <v>39295</v>
      </c>
      <c r="E19" s="297">
        <v>1</v>
      </c>
      <c r="F19" s="289">
        <v>79373598</v>
      </c>
      <c r="G19" s="297">
        <v>1</v>
      </c>
      <c r="H19" s="289">
        <v>79373598</v>
      </c>
      <c r="I19" s="310">
        <f t="shared" si="0"/>
        <v>0</v>
      </c>
      <c r="J19" s="311">
        <f t="shared" si="1"/>
        <v>0</v>
      </c>
      <c r="K19" s="299"/>
    </row>
    <row r="20" spans="1:11" ht="14.25">
      <c r="A20" s="297">
        <f>IF(B20="","",COUNTA($B$15:B20))</f>
        <v>6</v>
      </c>
      <c r="B20" s="287" t="s">
        <v>410</v>
      </c>
      <c r="C20" s="288" t="s">
        <v>1192</v>
      </c>
      <c r="D20" s="298">
        <v>39295</v>
      </c>
      <c r="E20" s="297">
        <v>1</v>
      </c>
      <c r="F20" s="289">
        <v>79373598</v>
      </c>
      <c r="G20" s="297">
        <v>1</v>
      </c>
      <c r="H20" s="289">
        <v>79373598</v>
      </c>
      <c r="I20" s="310">
        <f t="shared" si="0"/>
        <v>0</v>
      </c>
      <c r="J20" s="311">
        <f t="shared" si="1"/>
        <v>0</v>
      </c>
      <c r="K20" s="299"/>
    </row>
    <row r="21" spans="1:11" ht="14.25">
      <c r="A21" s="297">
        <f>IF(B21="","",COUNTA($B$15:B21))</f>
        <v>7</v>
      </c>
      <c r="B21" s="287" t="s">
        <v>365</v>
      </c>
      <c r="C21" s="288" t="s">
        <v>1194</v>
      </c>
      <c r="D21" s="298">
        <v>39417</v>
      </c>
      <c r="E21" s="297">
        <v>1</v>
      </c>
      <c r="F21" s="289">
        <v>46320632</v>
      </c>
      <c r="G21" s="297">
        <v>1</v>
      </c>
      <c r="H21" s="289">
        <v>46320632</v>
      </c>
      <c r="I21" s="310">
        <f t="shared" si="0"/>
        <v>0</v>
      </c>
      <c r="J21" s="311">
        <f t="shared" si="1"/>
        <v>0</v>
      </c>
      <c r="K21" s="299"/>
    </row>
    <row r="22" spans="1:11" ht="14.25">
      <c r="A22" s="297">
        <f>IF(B22="","",COUNTA($B$15:B22))</f>
        <v>8</v>
      </c>
      <c r="B22" s="287" t="s">
        <v>126</v>
      </c>
      <c r="C22" s="288" t="s">
        <v>1197</v>
      </c>
      <c r="D22" s="298">
        <v>40118</v>
      </c>
      <c r="E22" s="297">
        <v>1</v>
      </c>
      <c r="F22" s="289">
        <v>36220828</v>
      </c>
      <c r="G22" s="297">
        <v>1</v>
      </c>
      <c r="H22" s="289">
        <v>36220828</v>
      </c>
      <c r="I22" s="310">
        <f t="shared" si="0"/>
        <v>0</v>
      </c>
      <c r="J22" s="311">
        <f t="shared" si="1"/>
        <v>0</v>
      </c>
      <c r="K22" s="299"/>
    </row>
    <row r="23" spans="1:11" ht="14.25">
      <c r="A23" s="297">
        <f>IF(B23="","",COUNTA($B$15:B23))</f>
        <v>9</v>
      </c>
      <c r="B23" s="287" t="s">
        <v>127</v>
      </c>
      <c r="C23" s="288" t="s">
        <v>1197</v>
      </c>
      <c r="D23" s="298">
        <v>40118</v>
      </c>
      <c r="E23" s="297">
        <v>1</v>
      </c>
      <c r="F23" s="289">
        <v>36220828</v>
      </c>
      <c r="G23" s="297">
        <v>1</v>
      </c>
      <c r="H23" s="289">
        <v>36220828</v>
      </c>
      <c r="I23" s="310">
        <f t="shared" si="0"/>
        <v>0</v>
      </c>
      <c r="J23" s="311">
        <f t="shared" si="1"/>
        <v>0</v>
      </c>
      <c r="K23" s="299"/>
    </row>
    <row r="24" spans="1:11" ht="14.25">
      <c r="A24" s="297">
        <f>IF(B24="","",COUNTA($B$15:B24))</f>
        <v>10</v>
      </c>
      <c r="B24" s="287" t="s">
        <v>128</v>
      </c>
      <c r="C24" s="288" t="s">
        <v>1197</v>
      </c>
      <c r="D24" s="298">
        <v>40118</v>
      </c>
      <c r="E24" s="297">
        <v>1</v>
      </c>
      <c r="F24" s="289">
        <v>36220828</v>
      </c>
      <c r="G24" s="297">
        <v>1</v>
      </c>
      <c r="H24" s="289">
        <v>36220828</v>
      </c>
      <c r="I24" s="310">
        <f t="shared" si="0"/>
        <v>0</v>
      </c>
      <c r="J24" s="311">
        <f t="shared" si="1"/>
        <v>0</v>
      </c>
      <c r="K24" s="299"/>
    </row>
    <row r="25" spans="1:11" ht="14.25">
      <c r="A25" s="297">
        <f>IF(B25="","",COUNTA($B$15:B25))</f>
        <v>11</v>
      </c>
      <c r="B25" s="287" t="s">
        <v>129</v>
      </c>
      <c r="C25" s="288" t="s">
        <v>1197</v>
      </c>
      <c r="D25" s="298">
        <v>40118</v>
      </c>
      <c r="E25" s="297">
        <v>1</v>
      </c>
      <c r="F25" s="289">
        <v>36220828</v>
      </c>
      <c r="G25" s="297">
        <v>1</v>
      </c>
      <c r="H25" s="289">
        <v>36220828</v>
      </c>
      <c r="I25" s="310">
        <f t="shared" si="0"/>
        <v>0</v>
      </c>
      <c r="J25" s="311">
        <f t="shared" si="1"/>
        <v>0</v>
      </c>
      <c r="K25" s="299"/>
    </row>
    <row r="26" spans="1:11" ht="14.25">
      <c r="A26" s="297">
        <f>IF(B26="","",COUNTA($B$15:B26))</f>
        <v>12</v>
      </c>
      <c r="B26" s="303" t="s">
        <v>60</v>
      </c>
      <c r="C26" s="288" t="s">
        <v>1105</v>
      </c>
      <c r="D26" s="301">
        <v>39295</v>
      </c>
      <c r="E26" s="297">
        <v>1</v>
      </c>
      <c r="F26" s="289">
        <v>40652440</v>
      </c>
      <c r="G26" s="297">
        <v>1</v>
      </c>
      <c r="H26" s="289">
        <v>40652440</v>
      </c>
      <c r="I26" s="310">
        <f t="shared" si="0"/>
        <v>0</v>
      </c>
      <c r="J26" s="311">
        <f t="shared" si="1"/>
        <v>0</v>
      </c>
      <c r="K26" s="299"/>
    </row>
    <row r="27" spans="1:11" ht="14.25">
      <c r="A27" s="297">
        <f>IF(B27="","",COUNTA($B$15:B27))</f>
        <v>13</v>
      </c>
      <c r="B27" s="287" t="s">
        <v>70</v>
      </c>
      <c r="C27" s="288" t="s">
        <v>1223</v>
      </c>
      <c r="D27" s="298">
        <v>40513</v>
      </c>
      <c r="E27" s="297">
        <v>1</v>
      </c>
      <c r="F27" s="289">
        <v>40050000</v>
      </c>
      <c r="G27" s="297">
        <v>1</v>
      </c>
      <c r="H27" s="289">
        <v>40050000</v>
      </c>
      <c r="I27" s="310">
        <f t="shared" si="0"/>
        <v>0</v>
      </c>
      <c r="J27" s="311">
        <f t="shared" si="1"/>
        <v>0</v>
      </c>
      <c r="K27" s="299"/>
    </row>
    <row r="28" spans="1:11">
      <c r="A28" s="326"/>
      <c r="B28" s="327"/>
      <c r="C28" s="328"/>
      <c r="D28" s="325" t="s">
        <v>2034</v>
      </c>
      <c r="E28" s="322">
        <f t="shared" ref="E28:J28" si="2">SUM(E15:E27)</f>
        <v>13</v>
      </c>
      <c r="F28" s="282">
        <f t="shared" si="2"/>
        <v>853321294</v>
      </c>
      <c r="G28" s="322">
        <f t="shared" si="2"/>
        <v>13</v>
      </c>
      <c r="H28" s="282">
        <f t="shared" si="2"/>
        <v>853321294</v>
      </c>
      <c r="I28" s="323">
        <f t="shared" si="2"/>
        <v>0</v>
      </c>
      <c r="J28" s="324">
        <f t="shared" si="2"/>
        <v>0</v>
      </c>
      <c r="K28" s="313"/>
    </row>
    <row r="29" spans="1:11" customFormat="1" ht="12.75"/>
    <row r="30" spans="1:11" customFormat="1" ht="12.75"/>
    <row r="31" spans="1:11" customFormat="1" ht="15" customHeight="1">
      <c r="A31" s="398" t="s">
        <v>2057</v>
      </c>
      <c r="B31" s="398"/>
      <c r="C31" s="398"/>
      <c r="D31" s="398"/>
      <c r="E31" s="398"/>
      <c r="F31" s="398"/>
      <c r="G31" s="398"/>
      <c r="H31" s="398"/>
      <c r="I31" s="398"/>
      <c r="J31" s="329" t="s">
        <v>2058</v>
      </c>
      <c r="K31" s="329"/>
    </row>
    <row r="32" spans="1:11" customFormat="1" ht="14.25">
      <c r="C32" s="280"/>
      <c r="E32" s="294"/>
      <c r="F32" s="281"/>
      <c r="H32" s="278"/>
      <c r="I32" s="278"/>
    </row>
    <row r="33" spans="1:10" customFormat="1" ht="14.25">
      <c r="C33" s="280"/>
      <c r="E33" s="294"/>
      <c r="F33" s="281"/>
      <c r="H33" s="278"/>
      <c r="I33" s="278"/>
    </row>
    <row r="34" spans="1:10" customFormat="1" ht="14.25">
      <c r="C34" s="280"/>
      <c r="E34" s="294"/>
      <c r="F34" s="281"/>
      <c r="H34" s="278"/>
      <c r="I34" s="278"/>
    </row>
    <row r="35" spans="1:10" customFormat="1" ht="14.25">
      <c r="C35" s="280"/>
      <c r="E35" s="294"/>
      <c r="F35" s="281"/>
      <c r="H35" s="278"/>
      <c r="I35" s="278"/>
    </row>
    <row r="36" spans="1:10" customFormat="1" ht="14.25">
      <c r="C36" s="280"/>
      <c r="E36" s="294"/>
      <c r="F36" s="281"/>
      <c r="H36" s="278"/>
      <c r="I36" s="278"/>
    </row>
    <row r="37" spans="1:10" customFormat="1" ht="15" customHeight="1">
      <c r="A37" s="398" t="s">
        <v>2067</v>
      </c>
      <c r="B37" s="398"/>
      <c r="C37" s="398"/>
      <c r="D37" s="398"/>
      <c r="E37" s="398"/>
      <c r="F37" s="398"/>
      <c r="G37" s="398"/>
      <c r="H37" s="398"/>
      <c r="I37" s="398"/>
      <c r="J37" s="329" t="s">
        <v>2059</v>
      </c>
    </row>
  </sheetData>
  <autoFilter ref="A14:N28"/>
  <mergeCells count="12">
    <mergeCell ref="H1:J1"/>
    <mergeCell ref="H2:J2"/>
    <mergeCell ref="K13:K14"/>
    <mergeCell ref="A31:I31"/>
    <mergeCell ref="A37:I37"/>
    <mergeCell ref="A13:A14"/>
    <mergeCell ref="B13:B14"/>
    <mergeCell ref="C13:C14"/>
    <mergeCell ref="D13:D14"/>
    <mergeCell ref="E13:F13"/>
    <mergeCell ref="G13:H13"/>
    <mergeCell ref="I13:J13"/>
  </mergeCells>
  <conditionalFormatting sqref="A15:A27">
    <cfRule type="duplicateValues" dxfId="118" priority="1147"/>
  </conditionalFormatting>
  <conditionalFormatting sqref="B15:B27">
    <cfRule type="duplicateValues" dxfId="117" priority="1148"/>
  </conditionalFormatting>
  <pageMargins left="0.27" right="0.23" top="0.46" bottom="0.53" header="0.31" footer="0.3"/>
  <pageSetup paperSize="9" scale="58" fitToHeight="0" orientation="landscape" r:id="rId1"/>
  <headerFooter scaleWithDoc="0" alignWithMargins="0">
    <oddFooter>Page &amp;P of &amp;N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K26"/>
  <sheetViews>
    <sheetView showGridLines="0" zoomScaleNormal="100" workbookViewId="0">
      <pane ySplit="14" topLeftCell="A15" activePane="bottomLeft" state="frozen"/>
      <selection activeCell="I15" sqref="I15"/>
      <selection pane="bottomLeft" activeCell="I15" sqref="I15"/>
    </sheetView>
  </sheetViews>
  <sheetFormatPr defaultColWidth="12.7109375" defaultRowHeight="15"/>
  <cols>
    <col min="1" max="1" width="8.140625" style="283" customWidth="1"/>
    <col min="2" max="2" width="12.140625" style="280" customWidth="1"/>
    <col min="3" max="3" width="48.140625" style="280" bestFit="1" customWidth="1"/>
    <col min="4" max="4" width="19.42578125" style="278" customWidth="1"/>
    <col min="5" max="5" width="11.7109375" style="279" customWidth="1"/>
    <col min="6" max="6" width="19.42578125" style="281" customWidth="1"/>
    <col min="7" max="7" width="11.7109375" style="278" customWidth="1"/>
    <col min="8" max="8" width="19.42578125" style="278" customWidth="1"/>
    <col min="9" max="9" width="11.7109375" style="278" customWidth="1"/>
    <col min="10" max="10" width="19.42578125" style="278" customWidth="1"/>
    <col min="11" max="11" width="31.42578125" style="278" customWidth="1"/>
    <col min="12" max="16384" width="12.7109375" style="278"/>
  </cols>
  <sheetData>
    <row r="1" spans="1:11" customFormat="1" ht="15.75">
      <c r="A1" s="334" t="s">
        <v>2042</v>
      </c>
      <c r="D1" s="278"/>
      <c r="H1" s="388" t="s">
        <v>2043</v>
      </c>
      <c r="I1" s="389"/>
      <c r="J1" s="390"/>
      <c r="K1" s="306"/>
    </row>
    <row r="2" spans="1:11" customFormat="1" ht="28.5" customHeight="1">
      <c r="A2" s="334" t="s">
        <v>2085</v>
      </c>
      <c r="D2" s="278"/>
      <c r="H2" s="394" t="s">
        <v>2045</v>
      </c>
      <c r="I2" s="395"/>
      <c r="J2" s="396"/>
      <c r="K2" s="306"/>
    </row>
    <row r="3" spans="1:11" customFormat="1" ht="26.25">
      <c r="A3" s="312" t="s">
        <v>2044</v>
      </c>
      <c r="B3" s="278"/>
      <c r="C3" s="293"/>
      <c r="D3" s="293"/>
      <c r="E3" s="293"/>
      <c r="F3" s="293"/>
      <c r="G3" s="293"/>
      <c r="H3" s="293"/>
      <c r="I3" s="306"/>
    </row>
    <row r="4" spans="1:11">
      <c r="A4" s="304" t="s">
        <v>2060</v>
      </c>
      <c r="B4" s="305"/>
      <c r="C4" s="305"/>
      <c r="D4" s="306"/>
      <c r="E4" s="305"/>
      <c r="F4" s="305"/>
      <c r="G4" s="306"/>
      <c r="H4" s="306"/>
      <c r="I4" s="306"/>
      <c r="J4" s="306"/>
      <c r="K4" s="306"/>
    </row>
    <row r="5" spans="1:11" ht="14.25">
      <c r="A5" s="304" t="s">
        <v>2046</v>
      </c>
      <c r="C5" s="304" t="s">
        <v>2047</v>
      </c>
      <c r="D5" s="304" t="s">
        <v>2048</v>
      </c>
      <c r="E5" s="281"/>
      <c r="F5" s="304" t="s">
        <v>2049</v>
      </c>
      <c r="I5" s="306"/>
      <c r="J5" s="306"/>
      <c r="K5" s="306"/>
    </row>
    <row r="6" spans="1:11">
      <c r="A6" s="305"/>
      <c r="C6" s="304" t="s">
        <v>2063</v>
      </c>
      <c r="D6" s="304" t="s">
        <v>2051</v>
      </c>
      <c r="E6" s="281"/>
      <c r="F6" s="304" t="s">
        <v>2110</v>
      </c>
      <c r="I6" s="306"/>
      <c r="J6" s="306"/>
      <c r="K6" s="306"/>
    </row>
    <row r="7" spans="1:11">
      <c r="A7" s="305"/>
      <c r="C7" s="304" t="s">
        <v>2050</v>
      </c>
      <c r="D7" s="304" t="s">
        <v>2051</v>
      </c>
      <c r="E7" s="281"/>
      <c r="F7" s="304" t="s">
        <v>2052</v>
      </c>
      <c r="I7" s="306"/>
      <c r="J7" s="306"/>
      <c r="K7" s="306"/>
    </row>
    <row r="8" spans="1:11">
      <c r="A8" s="305"/>
      <c r="C8" s="304" t="s">
        <v>2053</v>
      </c>
      <c r="D8" s="304" t="s">
        <v>2054</v>
      </c>
      <c r="E8" s="281"/>
      <c r="F8" s="304" t="s">
        <v>2052</v>
      </c>
      <c r="I8" s="306"/>
      <c r="J8" s="306"/>
      <c r="K8" s="306"/>
    </row>
    <row r="9" spans="1:11">
      <c r="A9" s="305"/>
      <c r="C9" s="304" t="s">
        <v>2061</v>
      </c>
      <c r="D9" s="304" t="s">
        <v>2062</v>
      </c>
      <c r="E9" s="281"/>
      <c r="F9" s="304" t="s">
        <v>2052</v>
      </c>
      <c r="I9" s="306"/>
      <c r="J9" s="306"/>
      <c r="K9" s="306"/>
    </row>
    <row r="10" spans="1:11">
      <c r="A10" s="305"/>
      <c r="C10" s="304" t="s">
        <v>2055</v>
      </c>
      <c r="D10" s="304" t="s">
        <v>2051</v>
      </c>
      <c r="E10" s="281"/>
      <c r="F10" s="304" t="s">
        <v>2052</v>
      </c>
      <c r="I10" s="306"/>
      <c r="J10" s="306"/>
      <c r="K10" s="306"/>
    </row>
    <row r="11" spans="1:11">
      <c r="A11" s="304" t="s">
        <v>2056</v>
      </c>
      <c r="B11" s="305"/>
      <c r="C11" s="305"/>
      <c r="D11" s="306"/>
      <c r="E11" s="305"/>
      <c r="F11" s="305"/>
      <c r="G11" s="306"/>
      <c r="H11" s="306"/>
      <c r="I11" s="306"/>
      <c r="J11" s="306"/>
      <c r="K11" s="306"/>
    </row>
    <row r="12" spans="1:11" ht="14.25">
      <c r="A12" s="278"/>
      <c r="B12" s="278"/>
      <c r="C12" s="278"/>
      <c r="E12" s="278"/>
      <c r="F12" s="278"/>
    </row>
    <row r="13" spans="1:11" ht="18.75" customHeight="1">
      <c r="A13" s="399" t="s">
        <v>1905</v>
      </c>
      <c r="B13" s="399" t="s">
        <v>2035</v>
      </c>
      <c r="C13" s="399" t="s">
        <v>1946</v>
      </c>
      <c r="D13" s="400" t="s">
        <v>2064</v>
      </c>
      <c r="E13" s="399" t="s">
        <v>2036</v>
      </c>
      <c r="F13" s="399"/>
      <c r="G13" s="399" t="s">
        <v>2037</v>
      </c>
      <c r="H13" s="399"/>
      <c r="I13" s="399" t="s">
        <v>2038</v>
      </c>
      <c r="J13" s="399"/>
      <c r="K13" s="397" t="s">
        <v>2039</v>
      </c>
    </row>
    <row r="14" spans="1:11" ht="18.75" customHeight="1">
      <c r="A14" s="399"/>
      <c r="B14" s="399"/>
      <c r="C14" s="399"/>
      <c r="D14" s="400"/>
      <c r="E14" s="315" t="s">
        <v>2040</v>
      </c>
      <c r="F14" s="315" t="s">
        <v>2041</v>
      </c>
      <c r="G14" s="315" t="s">
        <v>2040</v>
      </c>
      <c r="H14" s="315" t="s">
        <v>2041</v>
      </c>
      <c r="I14" s="315" t="s">
        <v>2040</v>
      </c>
      <c r="J14" s="315" t="s">
        <v>2041</v>
      </c>
      <c r="K14" s="397"/>
    </row>
    <row r="15" spans="1:11" ht="14.25">
      <c r="A15" s="297">
        <f>IF(B15="","",COUNTA($B$15:B15))</f>
        <v>1</v>
      </c>
      <c r="B15" s="290" t="s">
        <v>2032</v>
      </c>
      <c r="C15" s="288" t="s">
        <v>2033</v>
      </c>
      <c r="D15" s="298">
        <v>43783</v>
      </c>
      <c r="E15" s="297">
        <v>1</v>
      </c>
      <c r="F15" s="289">
        <v>65500000</v>
      </c>
      <c r="G15" s="297">
        <v>1</v>
      </c>
      <c r="H15" s="289">
        <v>65500000</v>
      </c>
      <c r="I15" s="310">
        <f>G15-E15</f>
        <v>0</v>
      </c>
      <c r="J15" s="311">
        <f>H15-F15</f>
        <v>0</v>
      </c>
      <c r="K15" s="299"/>
    </row>
    <row r="16" spans="1:11" ht="14.25">
      <c r="A16" s="297">
        <f>IF(B16="","",COUNTA($B$15:B16))</f>
        <v>2</v>
      </c>
      <c r="B16" s="287" t="s">
        <v>674</v>
      </c>
      <c r="C16" s="288" t="s">
        <v>1177</v>
      </c>
      <c r="D16" s="298">
        <v>39142</v>
      </c>
      <c r="E16" s="297">
        <v>1</v>
      </c>
      <c r="F16" s="289">
        <v>101628228</v>
      </c>
      <c r="G16" s="297">
        <v>1</v>
      </c>
      <c r="H16" s="289">
        <v>101628228</v>
      </c>
      <c r="I16" s="310">
        <f>G16-E16</f>
        <v>0</v>
      </c>
      <c r="J16" s="311">
        <f>H16-F16</f>
        <v>0</v>
      </c>
      <c r="K16" s="299"/>
    </row>
    <row r="17" spans="1:11">
      <c r="A17" s="326"/>
      <c r="B17" s="327"/>
      <c r="C17" s="328"/>
      <c r="D17" s="325" t="s">
        <v>2034</v>
      </c>
      <c r="E17" s="322">
        <f t="shared" ref="E17:J17" si="0">SUM(E15:E16)</f>
        <v>2</v>
      </c>
      <c r="F17" s="282">
        <f t="shared" si="0"/>
        <v>167128228</v>
      </c>
      <c r="G17" s="322">
        <f t="shared" si="0"/>
        <v>2</v>
      </c>
      <c r="H17" s="282">
        <f t="shared" si="0"/>
        <v>167128228</v>
      </c>
      <c r="I17" s="323">
        <f t="shared" si="0"/>
        <v>0</v>
      </c>
      <c r="J17" s="324">
        <f t="shared" si="0"/>
        <v>0</v>
      </c>
      <c r="K17" s="313"/>
    </row>
    <row r="18" spans="1:11" customFormat="1" ht="12.75"/>
    <row r="19" spans="1:11" customFormat="1" ht="12.75"/>
    <row r="20" spans="1:11" customFormat="1" ht="15" customHeight="1">
      <c r="A20" s="398" t="s">
        <v>2057</v>
      </c>
      <c r="B20" s="398"/>
      <c r="C20" s="398"/>
      <c r="D20" s="398"/>
      <c r="E20" s="398"/>
      <c r="F20" s="398"/>
      <c r="G20" s="398"/>
      <c r="H20" s="398"/>
      <c r="I20" s="398"/>
      <c r="J20" s="329" t="s">
        <v>2058</v>
      </c>
      <c r="K20" s="329"/>
    </row>
    <row r="21" spans="1:11" customFormat="1" ht="14.25">
      <c r="C21" s="280"/>
      <c r="E21" s="294"/>
      <c r="F21" s="281"/>
      <c r="H21" s="278"/>
      <c r="I21" s="278"/>
    </row>
    <row r="22" spans="1:11" customFormat="1" ht="14.25">
      <c r="C22" s="280"/>
      <c r="E22" s="294"/>
      <c r="F22" s="281"/>
      <c r="H22" s="278"/>
      <c r="I22" s="278"/>
    </row>
    <row r="23" spans="1:11" customFormat="1" ht="14.25">
      <c r="C23" s="280"/>
      <c r="E23" s="294"/>
      <c r="F23" s="281"/>
      <c r="H23" s="278"/>
      <c r="I23" s="278"/>
    </row>
    <row r="24" spans="1:11" customFormat="1" ht="14.25">
      <c r="C24" s="280"/>
      <c r="E24" s="294"/>
      <c r="F24" s="281"/>
      <c r="H24" s="278"/>
      <c r="I24" s="278"/>
    </row>
    <row r="25" spans="1:11" customFormat="1" ht="14.25">
      <c r="C25" s="280"/>
      <c r="E25" s="294"/>
      <c r="F25" s="281"/>
      <c r="H25" s="278"/>
      <c r="I25" s="278"/>
    </row>
    <row r="26" spans="1:11" customFormat="1" ht="15" customHeight="1">
      <c r="A26" s="398" t="s">
        <v>2067</v>
      </c>
      <c r="B26" s="398"/>
      <c r="C26" s="398"/>
      <c r="D26" s="398"/>
      <c r="E26" s="398"/>
      <c r="F26" s="398"/>
      <c r="G26" s="398"/>
      <c r="H26" s="398"/>
      <c r="I26" s="398"/>
      <c r="J26" s="329" t="s">
        <v>2059</v>
      </c>
    </row>
  </sheetData>
  <autoFilter ref="A14:N17"/>
  <mergeCells count="12">
    <mergeCell ref="H1:J1"/>
    <mergeCell ref="H2:J2"/>
    <mergeCell ref="K13:K14"/>
    <mergeCell ref="A20:I20"/>
    <mergeCell ref="A26:I26"/>
    <mergeCell ref="A13:A14"/>
    <mergeCell ref="B13:B14"/>
    <mergeCell ref="C13:C14"/>
    <mergeCell ref="D13:D14"/>
    <mergeCell ref="E13:F13"/>
    <mergeCell ref="G13:H13"/>
    <mergeCell ref="I13:J13"/>
  </mergeCells>
  <conditionalFormatting sqref="A15:A16">
    <cfRule type="duplicateValues" dxfId="116" priority="1129"/>
  </conditionalFormatting>
  <conditionalFormatting sqref="B15:B16">
    <cfRule type="duplicateValues" dxfId="115" priority="1130"/>
  </conditionalFormatting>
  <pageMargins left="0.27" right="0.23" top="0.46" bottom="0.53" header="0.31" footer="0.3"/>
  <pageSetup paperSize="9" scale="58" fitToHeight="0" orientation="landscape" r:id="rId1"/>
  <headerFooter scaleWithDoc="0" alignWithMargins="0">
    <oddFooter>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>
    <pageSetUpPr fitToPage="1"/>
  </sheetPr>
  <dimension ref="A1:K193"/>
  <sheetViews>
    <sheetView showGridLines="0" zoomScaleNormal="100" workbookViewId="0">
      <pane ySplit="14" topLeftCell="A15" activePane="bottomLeft" state="frozen"/>
      <selection activeCell="I15" sqref="I15"/>
      <selection pane="bottomLeft" activeCell="I15" sqref="I15"/>
    </sheetView>
  </sheetViews>
  <sheetFormatPr defaultColWidth="12.7109375" defaultRowHeight="15"/>
  <cols>
    <col min="1" max="1" width="8.140625" style="283" customWidth="1"/>
    <col min="2" max="2" width="12.140625" style="280" customWidth="1"/>
    <col min="3" max="3" width="59.140625" style="280" bestFit="1" customWidth="1"/>
    <col min="4" max="4" width="18.7109375" style="278" customWidth="1"/>
    <col min="5" max="5" width="11.7109375" style="279" customWidth="1"/>
    <col min="6" max="6" width="19.42578125" style="281" customWidth="1"/>
    <col min="7" max="7" width="11.7109375" style="278" customWidth="1"/>
    <col min="8" max="8" width="19.42578125" style="278" customWidth="1"/>
    <col min="9" max="9" width="11.7109375" style="278" customWidth="1"/>
    <col min="10" max="10" width="19.42578125" style="278" customWidth="1"/>
    <col min="11" max="11" width="31.42578125" style="278" customWidth="1"/>
    <col min="12" max="16384" width="12.7109375" style="278"/>
  </cols>
  <sheetData>
    <row r="1" spans="1:11" customFormat="1" ht="15.75">
      <c r="A1" s="334" t="s">
        <v>2042</v>
      </c>
      <c r="D1" s="278"/>
      <c r="H1" s="388" t="s">
        <v>2043</v>
      </c>
      <c r="I1" s="389"/>
      <c r="J1" s="390"/>
      <c r="K1" s="306"/>
    </row>
    <row r="2" spans="1:11" customFormat="1" ht="28.5" customHeight="1">
      <c r="A2" s="334" t="s">
        <v>2086</v>
      </c>
      <c r="D2" s="278"/>
      <c r="H2" s="394" t="s">
        <v>2045</v>
      </c>
      <c r="I2" s="395"/>
      <c r="J2" s="396"/>
      <c r="K2" s="306"/>
    </row>
    <row r="3" spans="1:11" customFormat="1" ht="26.25">
      <c r="A3" s="312" t="s">
        <v>2044</v>
      </c>
      <c r="B3" s="278"/>
      <c r="C3" s="293"/>
      <c r="D3" s="293"/>
      <c r="E3" s="293"/>
      <c r="F3" s="293"/>
      <c r="G3" s="293"/>
      <c r="H3" s="293"/>
      <c r="I3" s="306"/>
    </row>
    <row r="4" spans="1:11">
      <c r="A4" s="304" t="s">
        <v>2060</v>
      </c>
      <c r="B4" s="305"/>
      <c r="C4" s="305"/>
      <c r="D4" s="306"/>
      <c r="E4" s="305"/>
      <c r="F4" s="305"/>
      <c r="G4" s="306"/>
      <c r="H4" s="306"/>
      <c r="I4" s="306"/>
      <c r="J4" s="306"/>
      <c r="K4" s="306"/>
    </row>
    <row r="5" spans="1:11" ht="14.25">
      <c r="A5" s="304" t="s">
        <v>2046</v>
      </c>
      <c r="C5" s="304" t="s">
        <v>2047</v>
      </c>
      <c r="D5" s="304" t="s">
        <v>2048</v>
      </c>
      <c r="E5" s="281"/>
      <c r="F5" s="304" t="s">
        <v>2049</v>
      </c>
      <c r="I5" s="306"/>
      <c r="J5" s="306"/>
      <c r="K5" s="306"/>
    </row>
    <row r="6" spans="1:11">
      <c r="A6" s="305"/>
      <c r="C6" s="304" t="s">
        <v>2063</v>
      </c>
      <c r="D6" s="304" t="s">
        <v>2051</v>
      </c>
      <c r="E6" s="281"/>
      <c r="F6" s="304" t="s">
        <v>2110</v>
      </c>
      <c r="I6" s="306"/>
      <c r="J6" s="306"/>
      <c r="K6" s="306"/>
    </row>
    <row r="7" spans="1:11">
      <c r="A7" s="305"/>
      <c r="C7" s="304" t="s">
        <v>2050</v>
      </c>
      <c r="D7" s="304" t="s">
        <v>2051</v>
      </c>
      <c r="E7" s="281"/>
      <c r="F7" s="304" t="s">
        <v>2052</v>
      </c>
      <c r="I7" s="306"/>
      <c r="J7" s="306"/>
      <c r="K7" s="306"/>
    </row>
    <row r="8" spans="1:11">
      <c r="A8" s="305"/>
      <c r="C8" s="304" t="s">
        <v>2053</v>
      </c>
      <c r="D8" s="304" t="s">
        <v>2054</v>
      </c>
      <c r="E8" s="281"/>
      <c r="F8" s="304" t="s">
        <v>2052</v>
      </c>
      <c r="I8" s="306"/>
      <c r="J8" s="306"/>
      <c r="K8" s="306"/>
    </row>
    <row r="9" spans="1:11">
      <c r="A9" s="305"/>
      <c r="C9" s="304" t="s">
        <v>2061</v>
      </c>
      <c r="D9" s="304" t="s">
        <v>2062</v>
      </c>
      <c r="E9" s="281"/>
      <c r="F9" s="304" t="s">
        <v>2052</v>
      </c>
      <c r="I9" s="306"/>
      <c r="J9" s="306"/>
      <c r="K9" s="306"/>
    </row>
    <row r="10" spans="1:11">
      <c r="A10" s="305"/>
      <c r="C10" s="304" t="s">
        <v>2055</v>
      </c>
      <c r="D10" s="304" t="s">
        <v>2051</v>
      </c>
      <c r="E10" s="281"/>
      <c r="F10" s="304" t="s">
        <v>2052</v>
      </c>
      <c r="I10" s="306"/>
      <c r="J10" s="306"/>
      <c r="K10" s="306"/>
    </row>
    <row r="11" spans="1:11">
      <c r="A11" s="304" t="s">
        <v>2056</v>
      </c>
      <c r="B11" s="305"/>
      <c r="C11" s="305"/>
      <c r="D11" s="306"/>
      <c r="E11" s="305"/>
      <c r="F11" s="305"/>
      <c r="G11" s="306"/>
      <c r="H11" s="306"/>
      <c r="I11" s="306"/>
      <c r="J11" s="306"/>
      <c r="K11" s="306"/>
    </row>
    <row r="12" spans="1:11" ht="14.25">
      <c r="A12" s="278"/>
      <c r="B12" s="278"/>
      <c r="C12" s="278"/>
      <c r="E12" s="278"/>
      <c r="F12" s="278"/>
    </row>
    <row r="13" spans="1:11" ht="18.75" customHeight="1">
      <c r="A13" s="399" t="s">
        <v>1905</v>
      </c>
      <c r="B13" s="399" t="s">
        <v>2035</v>
      </c>
      <c r="C13" s="399" t="s">
        <v>1946</v>
      </c>
      <c r="D13" s="400" t="s">
        <v>2064</v>
      </c>
      <c r="E13" s="399" t="s">
        <v>2036</v>
      </c>
      <c r="F13" s="399"/>
      <c r="G13" s="399" t="s">
        <v>2037</v>
      </c>
      <c r="H13" s="399"/>
      <c r="I13" s="399" t="s">
        <v>2038</v>
      </c>
      <c r="J13" s="399"/>
      <c r="K13" s="397" t="s">
        <v>2039</v>
      </c>
    </row>
    <row r="14" spans="1:11" ht="18.75" customHeight="1">
      <c r="A14" s="399"/>
      <c r="B14" s="399"/>
      <c r="C14" s="399"/>
      <c r="D14" s="400"/>
      <c r="E14" s="315" t="s">
        <v>2040</v>
      </c>
      <c r="F14" s="315" t="s">
        <v>2041</v>
      </c>
      <c r="G14" s="315" t="s">
        <v>2040</v>
      </c>
      <c r="H14" s="315" t="s">
        <v>2041</v>
      </c>
      <c r="I14" s="315" t="s">
        <v>2040</v>
      </c>
      <c r="J14" s="315" t="s">
        <v>2041</v>
      </c>
      <c r="K14" s="397"/>
    </row>
    <row r="15" spans="1:11" ht="14.25">
      <c r="A15" s="297">
        <f>IF(B15="","",COUNTA($B$15:B15))</f>
        <v>1</v>
      </c>
      <c r="B15" s="290" t="s">
        <v>1901</v>
      </c>
      <c r="C15" s="288" t="s">
        <v>1902</v>
      </c>
      <c r="D15" s="298">
        <v>43449</v>
      </c>
      <c r="E15" s="297">
        <v>1</v>
      </c>
      <c r="F15" s="289">
        <v>74227273</v>
      </c>
      <c r="G15" s="297">
        <v>1</v>
      </c>
      <c r="H15" s="289">
        <v>74227273</v>
      </c>
      <c r="I15" s="310">
        <f t="shared" ref="I15:I46" si="0">G15-E15</f>
        <v>0</v>
      </c>
      <c r="J15" s="311">
        <f t="shared" ref="J15:J46" si="1">H15-F15</f>
        <v>0</v>
      </c>
      <c r="K15" s="299"/>
    </row>
    <row r="16" spans="1:11" ht="14.25">
      <c r="A16" s="297">
        <f>IF(B16="","",COUNTA($B$15:B16))</f>
        <v>2</v>
      </c>
      <c r="B16" s="290" t="s">
        <v>1870</v>
      </c>
      <c r="C16" s="288" t="s">
        <v>1874</v>
      </c>
      <c r="D16" s="298">
        <v>43434</v>
      </c>
      <c r="E16" s="297">
        <v>1</v>
      </c>
      <c r="F16" s="289">
        <v>78977273</v>
      </c>
      <c r="G16" s="297">
        <v>1</v>
      </c>
      <c r="H16" s="289">
        <v>78977273</v>
      </c>
      <c r="I16" s="310">
        <f t="shared" si="0"/>
        <v>0</v>
      </c>
      <c r="J16" s="311">
        <f t="shared" si="1"/>
        <v>0</v>
      </c>
      <c r="K16" s="299"/>
    </row>
    <row r="17" spans="1:11" ht="14.25">
      <c r="A17" s="297">
        <f>IF(B17="","",COUNTA($B$15:B17))</f>
        <v>3</v>
      </c>
      <c r="B17" s="290" t="s">
        <v>1934</v>
      </c>
      <c r="C17" s="288" t="s">
        <v>2072</v>
      </c>
      <c r="D17" s="298">
        <v>43479</v>
      </c>
      <c r="E17" s="297">
        <v>1</v>
      </c>
      <c r="F17" s="289">
        <v>67727273</v>
      </c>
      <c r="G17" s="297">
        <v>1</v>
      </c>
      <c r="H17" s="289">
        <v>67727273</v>
      </c>
      <c r="I17" s="310">
        <f t="shared" si="0"/>
        <v>0</v>
      </c>
      <c r="J17" s="311">
        <f t="shared" si="1"/>
        <v>0</v>
      </c>
      <c r="K17" s="299"/>
    </row>
    <row r="18" spans="1:11" ht="14.25">
      <c r="A18" s="297">
        <f>IF(B18="","",COUNTA($B$15:B18))</f>
        <v>4</v>
      </c>
      <c r="B18" s="287" t="s">
        <v>1401</v>
      </c>
      <c r="C18" s="288" t="s">
        <v>1472</v>
      </c>
      <c r="D18" s="298">
        <v>42278</v>
      </c>
      <c r="E18" s="297">
        <v>1</v>
      </c>
      <c r="F18" s="289">
        <v>45971804</v>
      </c>
      <c r="G18" s="297">
        <v>1</v>
      </c>
      <c r="H18" s="289">
        <v>45971804</v>
      </c>
      <c r="I18" s="310">
        <f t="shared" si="0"/>
        <v>0</v>
      </c>
      <c r="J18" s="311">
        <f t="shared" si="1"/>
        <v>0</v>
      </c>
      <c r="K18" s="299"/>
    </row>
    <row r="19" spans="1:11" ht="14.25">
      <c r="A19" s="297">
        <f>IF(B19="","",COUNTA($B$15:B19))</f>
        <v>5</v>
      </c>
      <c r="B19" s="287" t="s">
        <v>1402</v>
      </c>
      <c r="C19" s="288" t="s">
        <v>1472</v>
      </c>
      <c r="D19" s="298">
        <v>42278</v>
      </c>
      <c r="E19" s="297">
        <v>1</v>
      </c>
      <c r="F19" s="289">
        <v>45971804</v>
      </c>
      <c r="G19" s="297">
        <v>1</v>
      </c>
      <c r="H19" s="289">
        <v>45971804</v>
      </c>
      <c r="I19" s="310">
        <f t="shared" si="0"/>
        <v>0</v>
      </c>
      <c r="J19" s="311">
        <f t="shared" si="1"/>
        <v>0</v>
      </c>
      <c r="K19" s="299"/>
    </row>
    <row r="20" spans="1:11" ht="14.25">
      <c r="A20" s="297">
        <f>IF(B20="","",COUNTA($B$15:B20))</f>
        <v>6</v>
      </c>
      <c r="B20" s="287" t="s">
        <v>1403</v>
      </c>
      <c r="C20" s="288" t="s">
        <v>1472</v>
      </c>
      <c r="D20" s="298">
        <v>42278</v>
      </c>
      <c r="E20" s="297">
        <v>1</v>
      </c>
      <c r="F20" s="289">
        <v>45971804</v>
      </c>
      <c r="G20" s="297">
        <v>1</v>
      </c>
      <c r="H20" s="289">
        <v>45971804</v>
      </c>
      <c r="I20" s="310">
        <f t="shared" si="0"/>
        <v>0</v>
      </c>
      <c r="J20" s="311">
        <f t="shared" si="1"/>
        <v>0</v>
      </c>
      <c r="K20" s="299"/>
    </row>
    <row r="21" spans="1:11" ht="14.25">
      <c r="A21" s="297">
        <f>IF(B21="","",COUNTA($B$15:B21))</f>
        <v>7</v>
      </c>
      <c r="B21" s="287" t="s">
        <v>1404</v>
      </c>
      <c r="C21" s="288" t="s">
        <v>1472</v>
      </c>
      <c r="D21" s="298">
        <v>42278</v>
      </c>
      <c r="E21" s="297">
        <v>1</v>
      </c>
      <c r="F21" s="289">
        <v>45971804</v>
      </c>
      <c r="G21" s="297">
        <v>1</v>
      </c>
      <c r="H21" s="289">
        <v>45971804</v>
      </c>
      <c r="I21" s="310">
        <f t="shared" si="0"/>
        <v>0</v>
      </c>
      <c r="J21" s="311">
        <f t="shared" si="1"/>
        <v>0</v>
      </c>
      <c r="K21" s="299"/>
    </row>
    <row r="22" spans="1:11" ht="14.25">
      <c r="A22" s="297">
        <f>IF(B22="","",COUNTA($B$15:B22))</f>
        <v>8</v>
      </c>
      <c r="B22" s="287" t="s">
        <v>1405</v>
      </c>
      <c r="C22" s="288" t="s">
        <v>1472</v>
      </c>
      <c r="D22" s="298">
        <v>42278</v>
      </c>
      <c r="E22" s="297">
        <v>1</v>
      </c>
      <c r="F22" s="289">
        <v>45971804</v>
      </c>
      <c r="G22" s="297">
        <v>1</v>
      </c>
      <c r="H22" s="289">
        <v>45971804</v>
      </c>
      <c r="I22" s="310">
        <f t="shared" si="0"/>
        <v>0</v>
      </c>
      <c r="J22" s="311">
        <f t="shared" si="1"/>
        <v>0</v>
      </c>
      <c r="K22" s="299"/>
    </row>
    <row r="23" spans="1:11" ht="14.25">
      <c r="A23" s="297">
        <f>IF(B23="","",COUNTA($B$15:B23))</f>
        <v>9</v>
      </c>
      <c r="B23" s="287" t="s">
        <v>1406</v>
      </c>
      <c r="C23" s="288" t="s">
        <v>1472</v>
      </c>
      <c r="D23" s="298">
        <v>42278</v>
      </c>
      <c r="E23" s="297">
        <v>1</v>
      </c>
      <c r="F23" s="289">
        <v>45971804</v>
      </c>
      <c r="G23" s="297">
        <v>1</v>
      </c>
      <c r="H23" s="289">
        <v>45971804</v>
      </c>
      <c r="I23" s="310">
        <f t="shared" si="0"/>
        <v>0</v>
      </c>
      <c r="J23" s="311">
        <f t="shared" si="1"/>
        <v>0</v>
      </c>
      <c r="K23" s="299"/>
    </row>
    <row r="24" spans="1:11" ht="14.25">
      <c r="A24" s="297">
        <f>IF(B24="","",COUNTA($B$15:B24))</f>
        <v>10</v>
      </c>
      <c r="B24" s="287" t="s">
        <v>1407</v>
      </c>
      <c r="C24" s="288" t="s">
        <v>1472</v>
      </c>
      <c r="D24" s="298">
        <v>42278</v>
      </c>
      <c r="E24" s="297">
        <v>1</v>
      </c>
      <c r="F24" s="289">
        <v>45971804</v>
      </c>
      <c r="G24" s="297">
        <v>1</v>
      </c>
      <c r="H24" s="289">
        <v>45971804</v>
      </c>
      <c r="I24" s="310">
        <f t="shared" si="0"/>
        <v>0</v>
      </c>
      <c r="J24" s="311">
        <f t="shared" si="1"/>
        <v>0</v>
      </c>
      <c r="K24" s="299"/>
    </row>
    <row r="25" spans="1:11" ht="14.25">
      <c r="A25" s="297">
        <f>IF(B25="","",COUNTA($B$15:B25))</f>
        <v>11</v>
      </c>
      <c r="B25" s="287" t="s">
        <v>1408</v>
      </c>
      <c r="C25" s="288" t="s">
        <v>1472</v>
      </c>
      <c r="D25" s="298">
        <v>42278</v>
      </c>
      <c r="E25" s="297">
        <v>1</v>
      </c>
      <c r="F25" s="289">
        <v>45971804</v>
      </c>
      <c r="G25" s="297">
        <v>1</v>
      </c>
      <c r="H25" s="289">
        <v>45971804</v>
      </c>
      <c r="I25" s="310">
        <f t="shared" si="0"/>
        <v>0</v>
      </c>
      <c r="J25" s="311">
        <f t="shared" si="1"/>
        <v>0</v>
      </c>
      <c r="K25" s="299"/>
    </row>
    <row r="26" spans="1:11" ht="14.25">
      <c r="A26" s="297">
        <f>IF(B26="","",COUNTA($B$15:B26))</f>
        <v>12</v>
      </c>
      <c r="B26" s="287" t="s">
        <v>1409</v>
      </c>
      <c r="C26" s="288" t="s">
        <v>1472</v>
      </c>
      <c r="D26" s="298">
        <v>42278</v>
      </c>
      <c r="E26" s="297">
        <v>1</v>
      </c>
      <c r="F26" s="289">
        <v>45971804</v>
      </c>
      <c r="G26" s="297">
        <v>1</v>
      </c>
      <c r="H26" s="289">
        <v>45971804</v>
      </c>
      <c r="I26" s="310">
        <f t="shared" si="0"/>
        <v>0</v>
      </c>
      <c r="J26" s="311">
        <f t="shared" si="1"/>
        <v>0</v>
      </c>
      <c r="K26" s="299"/>
    </row>
    <row r="27" spans="1:11" ht="14.25">
      <c r="A27" s="297">
        <f>IF(B27="","",COUNTA($B$15:B27))</f>
        <v>13</v>
      </c>
      <c r="B27" s="287" t="s">
        <v>1410</v>
      </c>
      <c r="C27" s="288" t="s">
        <v>1472</v>
      </c>
      <c r="D27" s="298">
        <v>42278</v>
      </c>
      <c r="E27" s="297">
        <v>1</v>
      </c>
      <c r="F27" s="289">
        <v>45971804</v>
      </c>
      <c r="G27" s="297">
        <v>1</v>
      </c>
      <c r="H27" s="289">
        <v>45971804</v>
      </c>
      <c r="I27" s="310">
        <f t="shared" si="0"/>
        <v>0</v>
      </c>
      <c r="J27" s="311">
        <f t="shared" si="1"/>
        <v>0</v>
      </c>
      <c r="K27" s="299"/>
    </row>
    <row r="28" spans="1:11" ht="14.25">
      <c r="A28" s="297">
        <f>IF(B28="","",COUNTA($B$15:B28))</f>
        <v>14</v>
      </c>
      <c r="B28" s="287" t="s">
        <v>1411</v>
      </c>
      <c r="C28" s="288" t="s">
        <v>1472</v>
      </c>
      <c r="D28" s="298">
        <v>42278</v>
      </c>
      <c r="E28" s="297">
        <v>1</v>
      </c>
      <c r="F28" s="289">
        <v>45971804</v>
      </c>
      <c r="G28" s="297">
        <v>1</v>
      </c>
      <c r="H28" s="289">
        <v>45971804</v>
      </c>
      <c r="I28" s="310">
        <f t="shared" si="0"/>
        <v>0</v>
      </c>
      <c r="J28" s="311">
        <f t="shared" si="1"/>
        <v>0</v>
      </c>
      <c r="K28" s="299"/>
    </row>
    <row r="29" spans="1:11" ht="14.25">
      <c r="A29" s="297">
        <f>IF(B29="","",COUNTA($B$15:B29))</f>
        <v>15</v>
      </c>
      <c r="B29" s="287" t="s">
        <v>1412</v>
      </c>
      <c r="C29" s="288" t="s">
        <v>1472</v>
      </c>
      <c r="D29" s="298">
        <v>42278</v>
      </c>
      <c r="E29" s="297">
        <v>1</v>
      </c>
      <c r="F29" s="289">
        <v>45971804</v>
      </c>
      <c r="G29" s="297">
        <v>1</v>
      </c>
      <c r="H29" s="289">
        <v>45971804</v>
      </c>
      <c r="I29" s="310">
        <f t="shared" si="0"/>
        <v>0</v>
      </c>
      <c r="J29" s="311">
        <f t="shared" si="1"/>
        <v>0</v>
      </c>
      <c r="K29" s="299"/>
    </row>
    <row r="30" spans="1:11" ht="14.25">
      <c r="A30" s="297">
        <f>IF(B30="","",COUNTA($B$15:B30))</f>
        <v>16</v>
      </c>
      <c r="B30" s="287" t="s">
        <v>1413</v>
      </c>
      <c r="C30" s="288" t="s">
        <v>1472</v>
      </c>
      <c r="D30" s="298">
        <v>42278</v>
      </c>
      <c r="E30" s="297">
        <v>1</v>
      </c>
      <c r="F30" s="289">
        <v>45971804</v>
      </c>
      <c r="G30" s="297">
        <v>1</v>
      </c>
      <c r="H30" s="289">
        <v>45971804</v>
      </c>
      <c r="I30" s="310">
        <f t="shared" si="0"/>
        <v>0</v>
      </c>
      <c r="J30" s="311">
        <f t="shared" si="1"/>
        <v>0</v>
      </c>
      <c r="K30" s="299"/>
    </row>
    <row r="31" spans="1:11" ht="14.25">
      <c r="A31" s="297">
        <f>IF(B31="","",COUNTA($B$15:B31))</f>
        <v>17</v>
      </c>
      <c r="B31" s="287" t="s">
        <v>1414</v>
      </c>
      <c r="C31" s="288" t="s">
        <v>1472</v>
      </c>
      <c r="D31" s="298">
        <v>42278</v>
      </c>
      <c r="E31" s="297">
        <v>1</v>
      </c>
      <c r="F31" s="289">
        <v>45971804</v>
      </c>
      <c r="G31" s="297">
        <v>1</v>
      </c>
      <c r="H31" s="289">
        <v>45971804</v>
      </c>
      <c r="I31" s="310">
        <f t="shared" si="0"/>
        <v>0</v>
      </c>
      <c r="J31" s="311">
        <f t="shared" si="1"/>
        <v>0</v>
      </c>
      <c r="K31" s="299"/>
    </row>
    <row r="32" spans="1:11" ht="14.25">
      <c r="A32" s="297">
        <f>IF(B32="","",COUNTA($B$15:B32))</f>
        <v>18</v>
      </c>
      <c r="B32" s="287" t="s">
        <v>1415</v>
      </c>
      <c r="C32" s="288" t="s">
        <v>1472</v>
      </c>
      <c r="D32" s="298">
        <v>42278</v>
      </c>
      <c r="E32" s="297">
        <v>1</v>
      </c>
      <c r="F32" s="289">
        <v>45971804</v>
      </c>
      <c r="G32" s="297">
        <v>1</v>
      </c>
      <c r="H32" s="289">
        <v>45971804</v>
      </c>
      <c r="I32" s="310">
        <f t="shared" si="0"/>
        <v>0</v>
      </c>
      <c r="J32" s="311">
        <f t="shared" si="1"/>
        <v>0</v>
      </c>
      <c r="K32" s="299"/>
    </row>
    <row r="33" spans="1:11" ht="14.25">
      <c r="A33" s="297">
        <f>IF(B33="","",COUNTA($B$15:B33))</f>
        <v>19</v>
      </c>
      <c r="B33" s="287" t="s">
        <v>1416</v>
      </c>
      <c r="C33" s="288" t="s">
        <v>1472</v>
      </c>
      <c r="D33" s="298">
        <v>42278</v>
      </c>
      <c r="E33" s="297">
        <v>1</v>
      </c>
      <c r="F33" s="289">
        <v>45971804</v>
      </c>
      <c r="G33" s="297">
        <v>1</v>
      </c>
      <c r="H33" s="289">
        <v>45971804</v>
      </c>
      <c r="I33" s="310">
        <f t="shared" si="0"/>
        <v>0</v>
      </c>
      <c r="J33" s="311">
        <f t="shared" si="1"/>
        <v>0</v>
      </c>
      <c r="K33" s="299"/>
    </row>
    <row r="34" spans="1:11" ht="14.25">
      <c r="A34" s="297">
        <f>IF(B34="","",COUNTA($B$15:B34))</f>
        <v>20</v>
      </c>
      <c r="B34" s="287" t="s">
        <v>1417</v>
      </c>
      <c r="C34" s="288" t="s">
        <v>1472</v>
      </c>
      <c r="D34" s="298">
        <v>42278</v>
      </c>
      <c r="E34" s="297">
        <v>1</v>
      </c>
      <c r="F34" s="289">
        <v>45971804</v>
      </c>
      <c r="G34" s="297">
        <v>1</v>
      </c>
      <c r="H34" s="289">
        <v>45971804</v>
      </c>
      <c r="I34" s="310">
        <f t="shared" si="0"/>
        <v>0</v>
      </c>
      <c r="J34" s="311">
        <f t="shared" si="1"/>
        <v>0</v>
      </c>
      <c r="K34" s="299"/>
    </row>
    <row r="35" spans="1:11" ht="14.25">
      <c r="A35" s="297">
        <f>IF(B35="","",COUNTA($B$15:B35))</f>
        <v>21</v>
      </c>
      <c r="B35" s="287" t="s">
        <v>1418</v>
      </c>
      <c r="C35" s="288" t="s">
        <v>1472</v>
      </c>
      <c r="D35" s="298">
        <v>42278</v>
      </c>
      <c r="E35" s="297">
        <v>1</v>
      </c>
      <c r="F35" s="289">
        <v>45971804</v>
      </c>
      <c r="G35" s="297">
        <v>1</v>
      </c>
      <c r="H35" s="289">
        <v>45971804</v>
      </c>
      <c r="I35" s="310">
        <f t="shared" si="0"/>
        <v>0</v>
      </c>
      <c r="J35" s="311">
        <f t="shared" si="1"/>
        <v>0</v>
      </c>
      <c r="K35" s="299"/>
    </row>
    <row r="36" spans="1:11" ht="14.25">
      <c r="A36" s="297">
        <f>IF(B36="","",COUNTA($B$15:B36))</f>
        <v>22</v>
      </c>
      <c r="B36" s="287" t="s">
        <v>1419</v>
      </c>
      <c r="C36" s="288" t="s">
        <v>1472</v>
      </c>
      <c r="D36" s="298">
        <v>42278</v>
      </c>
      <c r="E36" s="297">
        <v>1</v>
      </c>
      <c r="F36" s="289">
        <v>45971804</v>
      </c>
      <c r="G36" s="297">
        <v>1</v>
      </c>
      <c r="H36" s="289">
        <v>45971804</v>
      </c>
      <c r="I36" s="310">
        <f t="shared" si="0"/>
        <v>0</v>
      </c>
      <c r="J36" s="311">
        <f t="shared" si="1"/>
        <v>0</v>
      </c>
      <c r="K36" s="299"/>
    </row>
    <row r="37" spans="1:11" ht="14.25">
      <c r="A37" s="297">
        <f>IF(B37="","",COUNTA($B$15:B37))</f>
        <v>23</v>
      </c>
      <c r="B37" s="287" t="s">
        <v>1420</v>
      </c>
      <c r="C37" s="288" t="s">
        <v>1472</v>
      </c>
      <c r="D37" s="298">
        <v>42278</v>
      </c>
      <c r="E37" s="297">
        <v>1</v>
      </c>
      <c r="F37" s="289">
        <v>45971804</v>
      </c>
      <c r="G37" s="297">
        <v>1</v>
      </c>
      <c r="H37" s="289">
        <v>45971804</v>
      </c>
      <c r="I37" s="310">
        <f t="shared" si="0"/>
        <v>0</v>
      </c>
      <c r="J37" s="311">
        <f t="shared" si="1"/>
        <v>0</v>
      </c>
      <c r="K37" s="299"/>
    </row>
    <row r="38" spans="1:11" ht="14.25">
      <c r="A38" s="297">
        <f>IF(B38="","",COUNTA($B$15:B38))</f>
        <v>24</v>
      </c>
      <c r="B38" s="287" t="s">
        <v>1421</v>
      </c>
      <c r="C38" s="288" t="s">
        <v>1472</v>
      </c>
      <c r="D38" s="298">
        <v>42278</v>
      </c>
      <c r="E38" s="297">
        <v>1</v>
      </c>
      <c r="F38" s="289">
        <v>45971804</v>
      </c>
      <c r="G38" s="297">
        <v>1</v>
      </c>
      <c r="H38" s="289">
        <v>45971804</v>
      </c>
      <c r="I38" s="310">
        <f t="shared" si="0"/>
        <v>0</v>
      </c>
      <c r="J38" s="311">
        <f t="shared" si="1"/>
        <v>0</v>
      </c>
      <c r="K38" s="299"/>
    </row>
    <row r="39" spans="1:11" ht="14.25">
      <c r="A39" s="297">
        <f>IF(B39="","",COUNTA($B$15:B39))</f>
        <v>25</v>
      </c>
      <c r="B39" s="287" t="s">
        <v>1422</v>
      </c>
      <c r="C39" s="288" t="s">
        <v>1472</v>
      </c>
      <c r="D39" s="298">
        <v>42278</v>
      </c>
      <c r="E39" s="297">
        <v>1</v>
      </c>
      <c r="F39" s="289">
        <v>45971804</v>
      </c>
      <c r="G39" s="297">
        <v>1</v>
      </c>
      <c r="H39" s="289">
        <v>45971804</v>
      </c>
      <c r="I39" s="310">
        <f t="shared" si="0"/>
        <v>0</v>
      </c>
      <c r="J39" s="311">
        <f t="shared" si="1"/>
        <v>0</v>
      </c>
      <c r="K39" s="299"/>
    </row>
    <row r="40" spans="1:11" ht="14.25">
      <c r="A40" s="297">
        <f>IF(B40="","",COUNTA($B$15:B40))</f>
        <v>26</v>
      </c>
      <c r="B40" s="287" t="s">
        <v>1423</v>
      </c>
      <c r="C40" s="288" t="s">
        <v>1472</v>
      </c>
      <c r="D40" s="298">
        <v>42278</v>
      </c>
      <c r="E40" s="297">
        <v>1</v>
      </c>
      <c r="F40" s="289">
        <v>45971804</v>
      </c>
      <c r="G40" s="297">
        <v>1</v>
      </c>
      <c r="H40" s="289">
        <v>45971804</v>
      </c>
      <c r="I40" s="310">
        <f t="shared" si="0"/>
        <v>0</v>
      </c>
      <c r="J40" s="311">
        <f t="shared" si="1"/>
        <v>0</v>
      </c>
      <c r="K40" s="299"/>
    </row>
    <row r="41" spans="1:11" ht="14.25">
      <c r="A41" s="297">
        <f>IF(B41="","",COUNTA($B$15:B41))</f>
        <v>27</v>
      </c>
      <c r="B41" s="287" t="s">
        <v>1424</v>
      </c>
      <c r="C41" s="288" t="s">
        <v>1472</v>
      </c>
      <c r="D41" s="298">
        <v>42278</v>
      </c>
      <c r="E41" s="297">
        <v>1</v>
      </c>
      <c r="F41" s="289">
        <v>45971804</v>
      </c>
      <c r="G41" s="297">
        <v>1</v>
      </c>
      <c r="H41" s="289">
        <v>45971804</v>
      </c>
      <c r="I41" s="310">
        <f t="shared" si="0"/>
        <v>0</v>
      </c>
      <c r="J41" s="311">
        <f t="shared" si="1"/>
        <v>0</v>
      </c>
      <c r="K41" s="299"/>
    </row>
    <row r="42" spans="1:11" ht="14.25">
      <c r="A42" s="297">
        <f>IF(B42="","",COUNTA($B$15:B42))</f>
        <v>28</v>
      </c>
      <c r="B42" s="287" t="s">
        <v>1425</v>
      </c>
      <c r="C42" s="288" t="s">
        <v>1472</v>
      </c>
      <c r="D42" s="298">
        <v>42278</v>
      </c>
      <c r="E42" s="297">
        <v>1</v>
      </c>
      <c r="F42" s="289">
        <v>45971804</v>
      </c>
      <c r="G42" s="297">
        <v>1</v>
      </c>
      <c r="H42" s="289">
        <v>45971804</v>
      </c>
      <c r="I42" s="310">
        <f t="shared" si="0"/>
        <v>0</v>
      </c>
      <c r="J42" s="311">
        <f t="shared" si="1"/>
        <v>0</v>
      </c>
      <c r="K42" s="299"/>
    </row>
    <row r="43" spans="1:11" ht="14.25">
      <c r="A43" s="297">
        <f>IF(B43="","",COUNTA($B$15:B43))</f>
        <v>29</v>
      </c>
      <c r="B43" s="287" t="s">
        <v>1426</v>
      </c>
      <c r="C43" s="288" t="s">
        <v>1472</v>
      </c>
      <c r="D43" s="298">
        <v>42278</v>
      </c>
      <c r="E43" s="297">
        <v>1</v>
      </c>
      <c r="F43" s="289">
        <v>45971804</v>
      </c>
      <c r="G43" s="297">
        <v>1</v>
      </c>
      <c r="H43" s="289">
        <v>45971804</v>
      </c>
      <c r="I43" s="310">
        <f t="shared" si="0"/>
        <v>0</v>
      </c>
      <c r="J43" s="311">
        <f t="shared" si="1"/>
        <v>0</v>
      </c>
      <c r="K43" s="299"/>
    </row>
    <row r="44" spans="1:11" ht="14.25">
      <c r="A44" s="297">
        <f>IF(B44="","",COUNTA($B$15:B44))</f>
        <v>30</v>
      </c>
      <c r="B44" s="287" t="s">
        <v>1427</v>
      </c>
      <c r="C44" s="288" t="s">
        <v>1472</v>
      </c>
      <c r="D44" s="298">
        <v>42278</v>
      </c>
      <c r="E44" s="297">
        <v>1</v>
      </c>
      <c r="F44" s="289">
        <v>45971804</v>
      </c>
      <c r="G44" s="297">
        <v>1</v>
      </c>
      <c r="H44" s="289">
        <v>45971804</v>
      </c>
      <c r="I44" s="310">
        <f t="shared" si="0"/>
        <v>0</v>
      </c>
      <c r="J44" s="311">
        <f t="shared" si="1"/>
        <v>0</v>
      </c>
      <c r="K44" s="299"/>
    </row>
    <row r="45" spans="1:11" ht="14.25">
      <c r="A45" s="297">
        <f>IF(B45="","",COUNTA($B$15:B45))</f>
        <v>31</v>
      </c>
      <c r="B45" s="287" t="s">
        <v>1428</v>
      </c>
      <c r="C45" s="288" t="s">
        <v>1472</v>
      </c>
      <c r="D45" s="298">
        <v>42278</v>
      </c>
      <c r="E45" s="297">
        <v>1</v>
      </c>
      <c r="F45" s="289">
        <v>45971804</v>
      </c>
      <c r="G45" s="297">
        <v>1</v>
      </c>
      <c r="H45" s="289">
        <v>45971804</v>
      </c>
      <c r="I45" s="310">
        <f t="shared" si="0"/>
        <v>0</v>
      </c>
      <c r="J45" s="311">
        <f t="shared" si="1"/>
        <v>0</v>
      </c>
      <c r="K45" s="299"/>
    </row>
    <row r="46" spans="1:11" ht="14.25">
      <c r="A46" s="297">
        <f>IF(B46="","",COUNTA($B$15:B46))</f>
        <v>32</v>
      </c>
      <c r="B46" s="287" t="s">
        <v>1429</v>
      </c>
      <c r="C46" s="288" t="s">
        <v>1472</v>
      </c>
      <c r="D46" s="298">
        <v>42278</v>
      </c>
      <c r="E46" s="297">
        <v>1</v>
      </c>
      <c r="F46" s="289">
        <v>45971804</v>
      </c>
      <c r="G46" s="297">
        <v>1</v>
      </c>
      <c r="H46" s="289">
        <v>45971804</v>
      </c>
      <c r="I46" s="310">
        <f t="shared" si="0"/>
        <v>0</v>
      </c>
      <c r="J46" s="311">
        <f t="shared" si="1"/>
        <v>0</v>
      </c>
      <c r="K46" s="299"/>
    </row>
    <row r="47" spans="1:11" ht="14.25">
      <c r="A47" s="297">
        <f>IF(B47="","",COUNTA($B$15:B47))</f>
        <v>33</v>
      </c>
      <c r="B47" s="287" t="s">
        <v>1430</v>
      </c>
      <c r="C47" s="288" t="s">
        <v>1472</v>
      </c>
      <c r="D47" s="298">
        <v>42278</v>
      </c>
      <c r="E47" s="297">
        <v>1</v>
      </c>
      <c r="F47" s="289">
        <v>45971804</v>
      </c>
      <c r="G47" s="297">
        <v>1</v>
      </c>
      <c r="H47" s="289">
        <v>45971804</v>
      </c>
      <c r="I47" s="310">
        <f t="shared" ref="I47:I78" si="2">G47-E47</f>
        <v>0</v>
      </c>
      <c r="J47" s="311">
        <f t="shared" ref="J47:J78" si="3">H47-F47</f>
        <v>0</v>
      </c>
      <c r="K47" s="299"/>
    </row>
    <row r="48" spans="1:11" ht="14.25">
      <c r="A48" s="297">
        <f>IF(B48="","",COUNTA($B$15:B48))</f>
        <v>34</v>
      </c>
      <c r="B48" s="287" t="s">
        <v>1431</v>
      </c>
      <c r="C48" s="288" t="s">
        <v>1472</v>
      </c>
      <c r="D48" s="298">
        <v>42278</v>
      </c>
      <c r="E48" s="297">
        <v>1</v>
      </c>
      <c r="F48" s="289">
        <v>45971804</v>
      </c>
      <c r="G48" s="297">
        <v>1</v>
      </c>
      <c r="H48" s="289">
        <v>45971804</v>
      </c>
      <c r="I48" s="310">
        <f t="shared" si="2"/>
        <v>0</v>
      </c>
      <c r="J48" s="311">
        <f t="shared" si="3"/>
        <v>0</v>
      </c>
      <c r="K48" s="299"/>
    </row>
    <row r="49" spans="1:11" ht="14.25">
      <c r="A49" s="297">
        <f>IF(B49="","",COUNTA($B$15:B49))</f>
        <v>35</v>
      </c>
      <c r="B49" s="287" t="s">
        <v>1432</v>
      </c>
      <c r="C49" s="288" t="s">
        <v>1472</v>
      </c>
      <c r="D49" s="298">
        <v>42278</v>
      </c>
      <c r="E49" s="297">
        <v>1</v>
      </c>
      <c r="F49" s="289">
        <v>45971804</v>
      </c>
      <c r="G49" s="297">
        <v>1</v>
      </c>
      <c r="H49" s="289">
        <v>45971804</v>
      </c>
      <c r="I49" s="310">
        <f t="shared" si="2"/>
        <v>0</v>
      </c>
      <c r="J49" s="311">
        <f t="shared" si="3"/>
        <v>0</v>
      </c>
      <c r="K49" s="299"/>
    </row>
    <row r="50" spans="1:11" ht="14.25">
      <c r="A50" s="297">
        <f>IF(B50="","",COUNTA($B$15:B50))</f>
        <v>36</v>
      </c>
      <c r="B50" s="287" t="s">
        <v>1433</v>
      </c>
      <c r="C50" s="288" t="s">
        <v>1472</v>
      </c>
      <c r="D50" s="298">
        <v>42278</v>
      </c>
      <c r="E50" s="297">
        <v>1</v>
      </c>
      <c r="F50" s="289">
        <v>45971804</v>
      </c>
      <c r="G50" s="297">
        <v>1</v>
      </c>
      <c r="H50" s="289">
        <v>45971804</v>
      </c>
      <c r="I50" s="310">
        <f t="shared" si="2"/>
        <v>0</v>
      </c>
      <c r="J50" s="311">
        <f t="shared" si="3"/>
        <v>0</v>
      </c>
      <c r="K50" s="299"/>
    </row>
    <row r="51" spans="1:11" ht="14.25">
      <c r="A51" s="297">
        <f>IF(B51="","",COUNTA($B$15:B51))</f>
        <v>37</v>
      </c>
      <c r="B51" s="287" t="s">
        <v>1434</v>
      </c>
      <c r="C51" s="288" t="s">
        <v>1472</v>
      </c>
      <c r="D51" s="298">
        <v>42278</v>
      </c>
      <c r="E51" s="297">
        <v>1</v>
      </c>
      <c r="F51" s="289">
        <v>45971804</v>
      </c>
      <c r="G51" s="297">
        <v>1</v>
      </c>
      <c r="H51" s="289">
        <v>45971804</v>
      </c>
      <c r="I51" s="310">
        <f t="shared" si="2"/>
        <v>0</v>
      </c>
      <c r="J51" s="311">
        <f t="shared" si="3"/>
        <v>0</v>
      </c>
      <c r="K51" s="299"/>
    </row>
    <row r="52" spans="1:11" ht="14.25">
      <c r="A52" s="297">
        <f>IF(B52="","",COUNTA($B$15:B52))</f>
        <v>38</v>
      </c>
      <c r="B52" s="287" t="s">
        <v>1435</v>
      </c>
      <c r="C52" s="288" t="s">
        <v>1472</v>
      </c>
      <c r="D52" s="298">
        <v>42278</v>
      </c>
      <c r="E52" s="297">
        <v>1</v>
      </c>
      <c r="F52" s="289">
        <v>45971804</v>
      </c>
      <c r="G52" s="297">
        <v>1</v>
      </c>
      <c r="H52" s="289">
        <v>45971804</v>
      </c>
      <c r="I52" s="310">
        <f t="shared" si="2"/>
        <v>0</v>
      </c>
      <c r="J52" s="311">
        <f t="shared" si="3"/>
        <v>0</v>
      </c>
      <c r="K52" s="299"/>
    </row>
    <row r="53" spans="1:11" ht="14.25">
      <c r="A53" s="297">
        <f>IF(B53="","",COUNTA($B$15:B53))</f>
        <v>39</v>
      </c>
      <c r="B53" s="287" t="s">
        <v>1436</v>
      </c>
      <c r="C53" s="288" t="s">
        <v>1472</v>
      </c>
      <c r="D53" s="298">
        <v>42278</v>
      </c>
      <c r="E53" s="297">
        <v>1</v>
      </c>
      <c r="F53" s="289">
        <v>45971804</v>
      </c>
      <c r="G53" s="297">
        <v>1</v>
      </c>
      <c r="H53" s="289">
        <v>45971804</v>
      </c>
      <c r="I53" s="310">
        <f t="shared" si="2"/>
        <v>0</v>
      </c>
      <c r="J53" s="311">
        <f t="shared" si="3"/>
        <v>0</v>
      </c>
      <c r="K53" s="299"/>
    </row>
    <row r="54" spans="1:11" ht="14.25">
      <c r="A54" s="297">
        <f>IF(B54="","",COUNTA($B$15:B54))</f>
        <v>40</v>
      </c>
      <c r="B54" s="287" t="s">
        <v>1437</v>
      </c>
      <c r="C54" s="288" t="s">
        <v>1472</v>
      </c>
      <c r="D54" s="298">
        <v>42278</v>
      </c>
      <c r="E54" s="297">
        <v>1</v>
      </c>
      <c r="F54" s="289">
        <v>45971804</v>
      </c>
      <c r="G54" s="297">
        <v>1</v>
      </c>
      <c r="H54" s="289">
        <v>45971804</v>
      </c>
      <c r="I54" s="310">
        <f t="shared" si="2"/>
        <v>0</v>
      </c>
      <c r="J54" s="311">
        <f t="shared" si="3"/>
        <v>0</v>
      </c>
      <c r="K54" s="299"/>
    </row>
    <row r="55" spans="1:11" ht="14.25">
      <c r="A55" s="297">
        <f>IF(B55="","",COUNTA($B$15:B55))</f>
        <v>41</v>
      </c>
      <c r="B55" s="287" t="s">
        <v>1438</v>
      </c>
      <c r="C55" s="288" t="s">
        <v>1472</v>
      </c>
      <c r="D55" s="298">
        <v>42278</v>
      </c>
      <c r="E55" s="297">
        <v>1</v>
      </c>
      <c r="F55" s="289">
        <v>45971804</v>
      </c>
      <c r="G55" s="297">
        <v>1</v>
      </c>
      <c r="H55" s="289">
        <v>45971804</v>
      </c>
      <c r="I55" s="310">
        <f t="shared" si="2"/>
        <v>0</v>
      </c>
      <c r="J55" s="311">
        <f t="shared" si="3"/>
        <v>0</v>
      </c>
      <c r="K55" s="299"/>
    </row>
    <row r="56" spans="1:11" ht="14.25">
      <c r="A56" s="297">
        <f>IF(B56="","",COUNTA($B$15:B56))</f>
        <v>42</v>
      </c>
      <c r="B56" s="287" t="s">
        <v>1439</v>
      </c>
      <c r="C56" s="288" t="s">
        <v>1472</v>
      </c>
      <c r="D56" s="298">
        <v>42278</v>
      </c>
      <c r="E56" s="297">
        <v>1</v>
      </c>
      <c r="F56" s="289">
        <v>45971804</v>
      </c>
      <c r="G56" s="297">
        <v>1</v>
      </c>
      <c r="H56" s="289">
        <v>45971804</v>
      </c>
      <c r="I56" s="310">
        <f t="shared" si="2"/>
        <v>0</v>
      </c>
      <c r="J56" s="311">
        <f t="shared" si="3"/>
        <v>0</v>
      </c>
      <c r="K56" s="299"/>
    </row>
    <row r="57" spans="1:11" ht="14.25">
      <c r="A57" s="297">
        <f>IF(B57="","",COUNTA($B$15:B57))</f>
        <v>43</v>
      </c>
      <c r="B57" s="287" t="s">
        <v>1440</v>
      </c>
      <c r="C57" s="288" t="s">
        <v>1472</v>
      </c>
      <c r="D57" s="298">
        <v>42278</v>
      </c>
      <c r="E57" s="297">
        <v>1</v>
      </c>
      <c r="F57" s="289">
        <v>45971804</v>
      </c>
      <c r="G57" s="297">
        <v>1</v>
      </c>
      <c r="H57" s="289">
        <v>45971804</v>
      </c>
      <c r="I57" s="310">
        <f t="shared" si="2"/>
        <v>0</v>
      </c>
      <c r="J57" s="311">
        <f t="shared" si="3"/>
        <v>0</v>
      </c>
      <c r="K57" s="299"/>
    </row>
    <row r="58" spans="1:11" ht="14.25">
      <c r="A58" s="297">
        <f>IF(B58="","",COUNTA($B$15:B58))</f>
        <v>44</v>
      </c>
      <c r="B58" s="287" t="s">
        <v>1441</v>
      </c>
      <c r="C58" s="288" t="s">
        <v>1472</v>
      </c>
      <c r="D58" s="298">
        <v>42278</v>
      </c>
      <c r="E58" s="297">
        <v>1</v>
      </c>
      <c r="F58" s="289">
        <v>45971804</v>
      </c>
      <c r="G58" s="297">
        <v>1</v>
      </c>
      <c r="H58" s="289">
        <v>45971804</v>
      </c>
      <c r="I58" s="310">
        <f t="shared" si="2"/>
        <v>0</v>
      </c>
      <c r="J58" s="311">
        <f t="shared" si="3"/>
        <v>0</v>
      </c>
      <c r="K58" s="299"/>
    </row>
    <row r="59" spans="1:11" ht="14.25">
      <c r="A59" s="297">
        <f>IF(B59="","",COUNTA($B$15:B59))</f>
        <v>45</v>
      </c>
      <c r="B59" s="287" t="s">
        <v>1442</v>
      </c>
      <c r="C59" s="288" t="s">
        <v>1472</v>
      </c>
      <c r="D59" s="298">
        <v>42278</v>
      </c>
      <c r="E59" s="297">
        <v>1</v>
      </c>
      <c r="F59" s="289">
        <v>45971804</v>
      </c>
      <c r="G59" s="297">
        <v>1</v>
      </c>
      <c r="H59" s="289">
        <v>45971804</v>
      </c>
      <c r="I59" s="310">
        <f t="shared" si="2"/>
        <v>0</v>
      </c>
      <c r="J59" s="311">
        <f t="shared" si="3"/>
        <v>0</v>
      </c>
      <c r="K59" s="299"/>
    </row>
    <row r="60" spans="1:11" ht="14.25">
      <c r="A60" s="297">
        <f>IF(B60="","",COUNTA($B$15:B60))</f>
        <v>46</v>
      </c>
      <c r="B60" s="287" t="s">
        <v>1443</v>
      </c>
      <c r="C60" s="288" t="s">
        <v>1472</v>
      </c>
      <c r="D60" s="298">
        <v>42278</v>
      </c>
      <c r="E60" s="297">
        <v>1</v>
      </c>
      <c r="F60" s="289">
        <v>45971804</v>
      </c>
      <c r="G60" s="297">
        <v>1</v>
      </c>
      <c r="H60" s="289">
        <v>45971804</v>
      </c>
      <c r="I60" s="310">
        <f t="shared" si="2"/>
        <v>0</v>
      </c>
      <c r="J60" s="311">
        <f t="shared" si="3"/>
        <v>0</v>
      </c>
      <c r="K60" s="299"/>
    </row>
    <row r="61" spans="1:11" ht="14.25">
      <c r="A61" s="297">
        <f>IF(B61="","",COUNTA($B$15:B61))</f>
        <v>47</v>
      </c>
      <c r="B61" s="287" t="s">
        <v>1444</v>
      </c>
      <c r="C61" s="288" t="s">
        <v>1472</v>
      </c>
      <c r="D61" s="298">
        <v>42278</v>
      </c>
      <c r="E61" s="297">
        <v>1</v>
      </c>
      <c r="F61" s="289">
        <v>45971804</v>
      </c>
      <c r="G61" s="297">
        <v>1</v>
      </c>
      <c r="H61" s="289">
        <v>45971804</v>
      </c>
      <c r="I61" s="310">
        <f t="shared" si="2"/>
        <v>0</v>
      </c>
      <c r="J61" s="311">
        <f t="shared" si="3"/>
        <v>0</v>
      </c>
      <c r="K61" s="299"/>
    </row>
    <row r="62" spans="1:11" ht="14.25">
      <c r="A62" s="297">
        <f>IF(B62="","",COUNTA($B$15:B62))</f>
        <v>48</v>
      </c>
      <c r="B62" s="287" t="s">
        <v>1445</v>
      </c>
      <c r="C62" s="288" t="s">
        <v>1472</v>
      </c>
      <c r="D62" s="298">
        <v>42278</v>
      </c>
      <c r="E62" s="297">
        <v>1</v>
      </c>
      <c r="F62" s="289">
        <v>45971804</v>
      </c>
      <c r="G62" s="297">
        <v>1</v>
      </c>
      <c r="H62" s="289">
        <v>45971804</v>
      </c>
      <c r="I62" s="310">
        <f t="shared" si="2"/>
        <v>0</v>
      </c>
      <c r="J62" s="311">
        <f t="shared" si="3"/>
        <v>0</v>
      </c>
      <c r="K62" s="299"/>
    </row>
    <row r="63" spans="1:11" ht="14.25">
      <c r="A63" s="297">
        <f>IF(B63="","",COUNTA($B$15:B63))</f>
        <v>49</v>
      </c>
      <c r="B63" s="287" t="s">
        <v>1446</v>
      </c>
      <c r="C63" s="288" t="s">
        <v>1472</v>
      </c>
      <c r="D63" s="298">
        <v>42278</v>
      </c>
      <c r="E63" s="297">
        <v>1</v>
      </c>
      <c r="F63" s="289">
        <v>45971804</v>
      </c>
      <c r="G63" s="297">
        <v>1</v>
      </c>
      <c r="H63" s="289">
        <v>45971804</v>
      </c>
      <c r="I63" s="310">
        <f t="shared" si="2"/>
        <v>0</v>
      </c>
      <c r="J63" s="311">
        <f t="shared" si="3"/>
        <v>0</v>
      </c>
      <c r="K63" s="299"/>
    </row>
    <row r="64" spans="1:11" ht="14.25">
      <c r="A64" s="297">
        <f>IF(B64="","",COUNTA($B$15:B64))</f>
        <v>50</v>
      </c>
      <c r="B64" s="287" t="s">
        <v>1447</v>
      </c>
      <c r="C64" s="288" t="s">
        <v>1472</v>
      </c>
      <c r="D64" s="298">
        <v>42278</v>
      </c>
      <c r="E64" s="297">
        <v>1</v>
      </c>
      <c r="F64" s="289">
        <v>45971804</v>
      </c>
      <c r="G64" s="297">
        <v>1</v>
      </c>
      <c r="H64" s="289">
        <v>45971804</v>
      </c>
      <c r="I64" s="310">
        <f t="shared" si="2"/>
        <v>0</v>
      </c>
      <c r="J64" s="311">
        <f t="shared" si="3"/>
        <v>0</v>
      </c>
      <c r="K64" s="299"/>
    </row>
    <row r="65" spans="1:11" ht="14.25">
      <c r="A65" s="297">
        <f>IF(B65="","",COUNTA($B$15:B65))</f>
        <v>51</v>
      </c>
      <c r="B65" s="287" t="s">
        <v>1448</v>
      </c>
      <c r="C65" s="288" t="s">
        <v>1472</v>
      </c>
      <c r="D65" s="298">
        <v>42278</v>
      </c>
      <c r="E65" s="297">
        <v>1</v>
      </c>
      <c r="F65" s="289">
        <v>45971804</v>
      </c>
      <c r="G65" s="297">
        <v>1</v>
      </c>
      <c r="H65" s="289">
        <v>45971804</v>
      </c>
      <c r="I65" s="310">
        <f t="shared" si="2"/>
        <v>0</v>
      </c>
      <c r="J65" s="311">
        <f t="shared" si="3"/>
        <v>0</v>
      </c>
      <c r="K65" s="299"/>
    </row>
    <row r="66" spans="1:11" ht="14.25">
      <c r="A66" s="297">
        <f>IF(B66="","",COUNTA($B$15:B66))</f>
        <v>52</v>
      </c>
      <c r="B66" s="287" t="s">
        <v>1449</v>
      </c>
      <c r="C66" s="288" t="s">
        <v>1472</v>
      </c>
      <c r="D66" s="298">
        <v>42278</v>
      </c>
      <c r="E66" s="297">
        <v>1</v>
      </c>
      <c r="F66" s="289">
        <v>45971804</v>
      </c>
      <c r="G66" s="297">
        <v>1</v>
      </c>
      <c r="H66" s="289">
        <v>45971804</v>
      </c>
      <c r="I66" s="310">
        <f t="shared" si="2"/>
        <v>0</v>
      </c>
      <c r="J66" s="311">
        <f t="shared" si="3"/>
        <v>0</v>
      </c>
      <c r="K66" s="299"/>
    </row>
    <row r="67" spans="1:11" ht="14.25">
      <c r="A67" s="297">
        <f>IF(B67="","",COUNTA($B$15:B67))</f>
        <v>53</v>
      </c>
      <c r="B67" s="287" t="s">
        <v>1450</v>
      </c>
      <c r="C67" s="288" t="s">
        <v>1472</v>
      </c>
      <c r="D67" s="298">
        <v>42278</v>
      </c>
      <c r="E67" s="297">
        <v>1</v>
      </c>
      <c r="F67" s="289">
        <v>45971804</v>
      </c>
      <c r="G67" s="297">
        <v>1</v>
      </c>
      <c r="H67" s="289">
        <v>45971804</v>
      </c>
      <c r="I67" s="310">
        <f t="shared" si="2"/>
        <v>0</v>
      </c>
      <c r="J67" s="311">
        <f t="shared" si="3"/>
        <v>0</v>
      </c>
      <c r="K67" s="299"/>
    </row>
    <row r="68" spans="1:11" ht="14.25">
      <c r="A68" s="297">
        <f>IF(B68="","",COUNTA($B$15:B68))</f>
        <v>54</v>
      </c>
      <c r="B68" s="287" t="s">
        <v>1451</v>
      </c>
      <c r="C68" s="288" t="s">
        <v>1472</v>
      </c>
      <c r="D68" s="298">
        <v>42278</v>
      </c>
      <c r="E68" s="297">
        <v>1</v>
      </c>
      <c r="F68" s="289">
        <v>45971804</v>
      </c>
      <c r="G68" s="297">
        <v>1</v>
      </c>
      <c r="H68" s="289">
        <v>45971804</v>
      </c>
      <c r="I68" s="310">
        <f t="shared" si="2"/>
        <v>0</v>
      </c>
      <c r="J68" s="311">
        <f t="shared" si="3"/>
        <v>0</v>
      </c>
      <c r="K68" s="299"/>
    </row>
    <row r="69" spans="1:11" ht="14.25">
      <c r="A69" s="297">
        <f>IF(B69="","",COUNTA($B$15:B69))</f>
        <v>55</v>
      </c>
      <c r="B69" s="287" t="s">
        <v>1452</v>
      </c>
      <c r="C69" s="288" t="s">
        <v>1472</v>
      </c>
      <c r="D69" s="298">
        <v>42278</v>
      </c>
      <c r="E69" s="297">
        <v>1</v>
      </c>
      <c r="F69" s="289">
        <v>45971804</v>
      </c>
      <c r="G69" s="297">
        <v>1</v>
      </c>
      <c r="H69" s="289">
        <v>45971804</v>
      </c>
      <c r="I69" s="310">
        <f t="shared" si="2"/>
        <v>0</v>
      </c>
      <c r="J69" s="311">
        <f t="shared" si="3"/>
        <v>0</v>
      </c>
      <c r="K69" s="299"/>
    </row>
    <row r="70" spans="1:11" ht="14.25">
      <c r="A70" s="297">
        <f>IF(B70="","",COUNTA($B$15:B70))</f>
        <v>56</v>
      </c>
      <c r="B70" s="287" t="s">
        <v>1453</v>
      </c>
      <c r="C70" s="288" t="s">
        <v>1472</v>
      </c>
      <c r="D70" s="298">
        <v>42278</v>
      </c>
      <c r="E70" s="297">
        <v>1</v>
      </c>
      <c r="F70" s="289">
        <v>45971804</v>
      </c>
      <c r="G70" s="297">
        <v>1</v>
      </c>
      <c r="H70" s="289">
        <v>45971804</v>
      </c>
      <c r="I70" s="310">
        <f t="shared" si="2"/>
        <v>0</v>
      </c>
      <c r="J70" s="311">
        <f t="shared" si="3"/>
        <v>0</v>
      </c>
      <c r="K70" s="299"/>
    </row>
    <row r="71" spans="1:11" ht="14.25">
      <c r="A71" s="297">
        <f>IF(B71="","",COUNTA($B$15:B71))</f>
        <v>57</v>
      </c>
      <c r="B71" s="287" t="s">
        <v>1454</v>
      </c>
      <c r="C71" s="288" t="s">
        <v>1472</v>
      </c>
      <c r="D71" s="298">
        <v>42278</v>
      </c>
      <c r="E71" s="297">
        <v>1</v>
      </c>
      <c r="F71" s="289">
        <v>45971804</v>
      </c>
      <c r="G71" s="297">
        <v>1</v>
      </c>
      <c r="H71" s="289">
        <v>45971804</v>
      </c>
      <c r="I71" s="310">
        <f t="shared" si="2"/>
        <v>0</v>
      </c>
      <c r="J71" s="311">
        <f t="shared" si="3"/>
        <v>0</v>
      </c>
      <c r="K71" s="299"/>
    </row>
    <row r="72" spans="1:11" ht="14.25">
      <c r="A72" s="297">
        <f>IF(B72="","",COUNTA($B$15:B72))</f>
        <v>58</v>
      </c>
      <c r="B72" s="287" t="s">
        <v>1455</v>
      </c>
      <c r="C72" s="288" t="s">
        <v>1472</v>
      </c>
      <c r="D72" s="298">
        <v>42278</v>
      </c>
      <c r="E72" s="297">
        <v>1</v>
      </c>
      <c r="F72" s="289">
        <v>45971804</v>
      </c>
      <c r="G72" s="297">
        <v>1</v>
      </c>
      <c r="H72" s="289">
        <v>45971804</v>
      </c>
      <c r="I72" s="310">
        <f t="shared" si="2"/>
        <v>0</v>
      </c>
      <c r="J72" s="311">
        <f t="shared" si="3"/>
        <v>0</v>
      </c>
      <c r="K72" s="299"/>
    </row>
    <row r="73" spans="1:11" ht="14.25">
      <c r="A73" s="297">
        <f>IF(B73="","",COUNTA($B$15:B73))</f>
        <v>59</v>
      </c>
      <c r="B73" s="287" t="s">
        <v>1456</v>
      </c>
      <c r="C73" s="288" t="s">
        <v>1472</v>
      </c>
      <c r="D73" s="298">
        <v>42278</v>
      </c>
      <c r="E73" s="297">
        <v>1</v>
      </c>
      <c r="F73" s="289">
        <v>45971804</v>
      </c>
      <c r="G73" s="297">
        <v>1</v>
      </c>
      <c r="H73" s="289">
        <v>45971804</v>
      </c>
      <c r="I73" s="310">
        <f t="shared" si="2"/>
        <v>0</v>
      </c>
      <c r="J73" s="311">
        <f t="shared" si="3"/>
        <v>0</v>
      </c>
      <c r="K73" s="299"/>
    </row>
    <row r="74" spans="1:11" ht="14.25">
      <c r="A74" s="297">
        <f>IF(B74="","",COUNTA($B$15:B74))</f>
        <v>60</v>
      </c>
      <c r="B74" s="287" t="s">
        <v>1457</v>
      </c>
      <c r="C74" s="288" t="s">
        <v>1472</v>
      </c>
      <c r="D74" s="298">
        <v>42278</v>
      </c>
      <c r="E74" s="297">
        <v>1</v>
      </c>
      <c r="F74" s="289">
        <v>45971804</v>
      </c>
      <c r="G74" s="297">
        <v>1</v>
      </c>
      <c r="H74" s="289">
        <v>45971804</v>
      </c>
      <c r="I74" s="310">
        <f t="shared" si="2"/>
        <v>0</v>
      </c>
      <c r="J74" s="311">
        <f t="shared" si="3"/>
        <v>0</v>
      </c>
      <c r="K74" s="299"/>
    </row>
    <row r="75" spans="1:11" ht="14.25">
      <c r="A75" s="297">
        <f>IF(B75="","",COUNTA($B$15:B75))</f>
        <v>61</v>
      </c>
      <c r="B75" s="287" t="s">
        <v>1458</v>
      </c>
      <c r="C75" s="288" t="s">
        <v>1472</v>
      </c>
      <c r="D75" s="298">
        <v>42278</v>
      </c>
      <c r="E75" s="297">
        <v>1</v>
      </c>
      <c r="F75" s="289">
        <v>45971804</v>
      </c>
      <c r="G75" s="297">
        <v>1</v>
      </c>
      <c r="H75" s="289">
        <v>45971804</v>
      </c>
      <c r="I75" s="310">
        <f t="shared" si="2"/>
        <v>0</v>
      </c>
      <c r="J75" s="311">
        <f t="shared" si="3"/>
        <v>0</v>
      </c>
      <c r="K75" s="299"/>
    </row>
    <row r="76" spans="1:11" ht="14.25">
      <c r="A76" s="297">
        <f>IF(B76="","",COUNTA($B$15:B76))</f>
        <v>62</v>
      </c>
      <c r="B76" s="287" t="s">
        <v>1459</v>
      </c>
      <c r="C76" s="288" t="s">
        <v>1472</v>
      </c>
      <c r="D76" s="298">
        <v>42278</v>
      </c>
      <c r="E76" s="297">
        <v>1</v>
      </c>
      <c r="F76" s="289">
        <v>45971804</v>
      </c>
      <c r="G76" s="297">
        <v>1</v>
      </c>
      <c r="H76" s="289">
        <v>45971804</v>
      </c>
      <c r="I76" s="310">
        <f t="shared" si="2"/>
        <v>0</v>
      </c>
      <c r="J76" s="311">
        <f t="shared" si="3"/>
        <v>0</v>
      </c>
      <c r="K76" s="299"/>
    </row>
    <row r="77" spans="1:11" ht="14.25">
      <c r="A77" s="297">
        <f>IF(B77="","",COUNTA($B$15:B77))</f>
        <v>63</v>
      </c>
      <c r="B77" s="287" t="s">
        <v>1460</v>
      </c>
      <c r="C77" s="288" t="s">
        <v>1472</v>
      </c>
      <c r="D77" s="298">
        <v>42278</v>
      </c>
      <c r="E77" s="297">
        <v>1</v>
      </c>
      <c r="F77" s="289">
        <v>45971804</v>
      </c>
      <c r="G77" s="297">
        <v>1</v>
      </c>
      <c r="H77" s="289">
        <v>45971804</v>
      </c>
      <c r="I77" s="310">
        <f t="shared" si="2"/>
        <v>0</v>
      </c>
      <c r="J77" s="311">
        <f t="shared" si="3"/>
        <v>0</v>
      </c>
      <c r="K77" s="299"/>
    </row>
    <row r="78" spans="1:11" ht="14.25">
      <c r="A78" s="297">
        <f>IF(B78="","",COUNTA($B$15:B78))</f>
        <v>64</v>
      </c>
      <c r="B78" s="287" t="s">
        <v>1461</v>
      </c>
      <c r="C78" s="288" t="s">
        <v>1472</v>
      </c>
      <c r="D78" s="298">
        <v>42278</v>
      </c>
      <c r="E78" s="297">
        <v>1</v>
      </c>
      <c r="F78" s="289">
        <v>45971804</v>
      </c>
      <c r="G78" s="297">
        <v>1</v>
      </c>
      <c r="H78" s="289">
        <v>45971804</v>
      </c>
      <c r="I78" s="310">
        <f t="shared" si="2"/>
        <v>0</v>
      </c>
      <c r="J78" s="311">
        <f t="shared" si="3"/>
        <v>0</v>
      </c>
      <c r="K78" s="299"/>
    </row>
    <row r="79" spans="1:11" ht="14.25">
      <c r="A79" s="297">
        <f>IF(B79="","",COUNTA($B$15:B79))</f>
        <v>65</v>
      </c>
      <c r="B79" s="287" t="s">
        <v>1462</v>
      </c>
      <c r="C79" s="288" t="s">
        <v>1472</v>
      </c>
      <c r="D79" s="298">
        <v>42278</v>
      </c>
      <c r="E79" s="297">
        <v>1</v>
      </c>
      <c r="F79" s="289">
        <v>45971804</v>
      </c>
      <c r="G79" s="297">
        <v>1</v>
      </c>
      <c r="H79" s="289">
        <v>45971804</v>
      </c>
      <c r="I79" s="310">
        <f t="shared" ref="I79:I110" si="4">G79-E79</f>
        <v>0</v>
      </c>
      <c r="J79" s="311">
        <f t="shared" ref="J79:J110" si="5">H79-F79</f>
        <v>0</v>
      </c>
      <c r="K79" s="299"/>
    </row>
    <row r="80" spans="1:11" ht="14.25">
      <c r="A80" s="297">
        <f>IF(B80="","",COUNTA($B$15:B80))</f>
        <v>66</v>
      </c>
      <c r="B80" s="287" t="s">
        <v>1463</v>
      </c>
      <c r="C80" s="288" t="s">
        <v>1472</v>
      </c>
      <c r="D80" s="298">
        <v>42278</v>
      </c>
      <c r="E80" s="297">
        <v>1</v>
      </c>
      <c r="F80" s="289">
        <v>45971804</v>
      </c>
      <c r="G80" s="297">
        <v>1</v>
      </c>
      <c r="H80" s="289">
        <v>45971804</v>
      </c>
      <c r="I80" s="310">
        <f t="shared" si="4"/>
        <v>0</v>
      </c>
      <c r="J80" s="311">
        <f t="shared" si="5"/>
        <v>0</v>
      </c>
      <c r="K80" s="299"/>
    </row>
    <row r="81" spans="1:11" ht="14.25">
      <c r="A81" s="297">
        <f>IF(B81="","",COUNTA($B$15:B81))</f>
        <v>67</v>
      </c>
      <c r="B81" s="287" t="s">
        <v>1464</v>
      </c>
      <c r="C81" s="288" t="s">
        <v>1472</v>
      </c>
      <c r="D81" s="298">
        <v>42278</v>
      </c>
      <c r="E81" s="297">
        <v>1</v>
      </c>
      <c r="F81" s="289">
        <v>45971804</v>
      </c>
      <c r="G81" s="297">
        <v>1</v>
      </c>
      <c r="H81" s="289">
        <v>45971804</v>
      </c>
      <c r="I81" s="310">
        <f t="shared" si="4"/>
        <v>0</v>
      </c>
      <c r="J81" s="311">
        <f t="shared" si="5"/>
        <v>0</v>
      </c>
      <c r="K81" s="299"/>
    </row>
    <row r="82" spans="1:11" ht="14.25">
      <c r="A82" s="297">
        <f>IF(B82="","",COUNTA($B$15:B82))</f>
        <v>68</v>
      </c>
      <c r="B82" s="287" t="s">
        <v>1465</v>
      </c>
      <c r="C82" s="288" t="s">
        <v>1472</v>
      </c>
      <c r="D82" s="298">
        <v>42278</v>
      </c>
      <c r="E82" s="297">
        <v>1</v>
      </c>
      <c r="F82" s="289">
        <v>45971804</v>
      </c>
      <c r="G82" s="297">
        <v>1</v>
      </c>
      <c r="H82" s="289">
        <v>45971804</v>
      </c>
      <c r="I82" s="310">
        <f t="shared" si="4"/>
        <v>0</v>
      </c>
      <c r="J82" s="311">
        <f t="shared" si="5"/>
        <v>0</v>
      </c>
      <c r="K82" s="299"/>
    </row>
    <row r="83" spans="1:11" ht="14.25">
      <c r="A83" s="297">
        <f>IF(B83="","",COUNTA($B$15:B83))</f>
        <v>69</v>
      </c>
      <c r="B83" s="287" t="s">
        <v>1466</v>
      </c>
      <c r="C83" s="288" t="s">
        <v>1472</v>
      </c>
      <c r="D83" s="298">
        <v>42278</v>
      </c>
      <c r="E83" s="297">
        <v>1</v>
      </c>
      <c r="F83" s="289">
        <v>45971804</v>
      </c>
      <c r="G83" s="297">
        <v>1</v>
      </c>
      <c r="H83" s="289">
        <v>45971804</v>
      </c>
      <c r="I83" s="310">
        <f t="shared" si="4"/>
        <v>0</v>
      </c>
      <c r="J83" s="311">
        <f t="shared" si="5"/>
        <v>0</v>
      </c>
      <c r="K83" s="299"/>
    </row>
    <row r="84" spans="1:11" ht="14.25">
      <c r="A84" s="297">
        <f>IF(B84="","",COUNTA($B$15:B84))</f>
        <v>70</v>
      </c>
      <c r="B84" s="287" t="s">
        <v>1467</v>
      </c>
      <c r="C84" s="288" t="s">
        <v>1472</v>
      </c>
      <c r="D84" s="298">
        <v>42278</v>
      </c>
      <c r="E84" s="297">
        <v>1</v>
      </c>
      <c r="F84" s="289">
        <v>45971804</v>
      </c>
      <c r="G84" s="297">
        <v>1</v>
      </c>
      <c r="H84" s="289">
        <v>45971804</v>
      </c>
      <c r="I84" s="310">
        <f t="shared" si="4"/>
        <v>0</v>
      </c>
      <c r="J84" s="311">
        <f t="shared" si="5"/>
        <v>0</v>
      </c>
      <c r="K84" s="299"/>
    </row>
    <row r="85" spans="1:11" ht="14.25">
      <c r="A85" s="297">
        <f>IF(B85="","",COUNTA($B$15:B85))</f>
        <v>71</v>
      </c>
      <c r="B85" s="287" t="s">
        <v>1468</v>
      </c>
      <c r="C85" s="288" t="s">
        <v>1472</v>
      </c>
      <c r="D85" s="298">
        <v>42278</v>
      </c>
      <c r="E85" s="297">
        <v>1</v>
      </c>
      <c r="F85" s="289">
        <v>45971804</v>
      </c>
      <c r="G85" s="297">
        <v>1</v>
      </c>
      <c r="H85" s="289">
        <v>45971804</v>
      </c>
      <c r="I85" s="310">
        <f t="shared" si="4"/>
        <v>0</v>
      </c>
      <c r="J85" s="311">
        <f t="shared" si="5"/>
        <v>0</v>
      </c>
      <c r="K85" s="299"/>
    </row>
    <row r="86" spans="1:11" ht="14.25">
      <c r="A86" s="297">
        <f>IF(B86="","",COUNTA($B$15:B86))</f>
        <v>72</v>
      </c>
      <c r="B86" s="287" t="s">
        <v>1469</v>
      </c>
      <c r="C86" s="288" t="s">
        <v>1472</v>
      </c>
      <c r="D86" s="298">
        <v>42278</v>
      </c>
      <c r="E86" s="297">
        <v>1</v>
      </c>
      <c r="F86" s="289">
        <v>45971804</v>
      </c>
      <c r="G86" s="297">
        <v>1</v>
      </c>
      <c r="H86" s="289">
        <v>45971804</v>
      </c>
      <c r="I86" s="310">
        <f t="shared" si="4"/>
        <v>0</v>
      </c>
      <c r="J86" s="311">
        <f t="shared" si="5"/>
        <v>0</v>
      </c>
      <c r="K86" s="299"/>
    </row>
    <row r="87" spans="1:11" ht="14.25">
      <c r="A87" s="297">
        <f>IF(B87="","",COUNTA($B$15:B87))</f>
        <v>73</v>
      </c>
      <c r="B87" s="287" t="s">
        <v>1470</v>
      </c>
      <c r="C87" s="288" t="s">
        <v>1472</v>
      </c>
      <c r="D87" s="298">
        <v>42278</v>
      </c>
      <c r="E87" s="297">
        <v>1</v>
      </c>
      <c r="F87" s="289">
        <v>45971804</v>
      </c>
      <c r="G87" s="297">
        <v>1</v>
      </c>
      <c r="H87" s="289">
        <v>45971804</v>
      </c>
      <c r="I87" s="310">
        <f t="shared" si="4"/>
        <v>0</v>
      </c>
      <c r="J87" s="311">
        <f t="shared" si="5"/>
        <v>0</v>
      </c>
      <c r="K87" s="299"/>
    </row>
    <row r="88" spans="1:11" ht="14.25">
      <c r="A88" s="297">
        <f>IF(B88="","",COUNTA($B$15:B88))</f>
        <v>74</v>
      </c>
      <c r="B88" s="287" t="s">
        <v>1471</v>
      </c>
      <c r="C88" s="288" t="s">
        <v>1472</v>
      </c>
      <c r="D88" s="298">
        <v>42278</v>
      </c>
      <c r="E88" s="297">
        <v>1</v>
      </c>
      <c r="F88" s="289">
        <v>45971804</v>
      </c>
      <c r="G88" s="297">
        <v>1</v>
      </c>
      <c r="H88" s="289">
        <v>45971804</v>
      </c>
      <c r="I88" s="310">
        <f t="shared" si="4"/>
        <v>0</v>
      </c>
      <c r="J88" s="311">
        <f t="shared" si="5"/>
        <v>0</v>
      </c>
      <c r="K88" s="299"/>
    </row>
    <row r="89" spans="1:11" ht="14.25">
      <c r="A89" s="297">
        <f>IF(B89="","",COUNTA($B$15:B89))</f>
        <v>75</v>
      </c>
      <c r="B89" s="287" t="s">
        <v>1489</v>
      </c>
      <c r="C89" s="288" t="s">
        <v>1692</v>
      </c>
      <c r="D89" s="298">
        <v>42339</v>
      </c>
      <c r="E89" s="297">
        <v>1</v>
      </c>
      <c r="F89" s="289">
        <v>1192789125</v>
      </c>
      <c r="G89" s="297">
        <v>1</v>
      </c>
      <c r="H89" s="289">
        <v>1192789125</v>
      </c>
      <c r="I89" s="310">
        <f t="shared" si="4"/>
        <v>0</v>
      </c>
      <c r="J89" s="311">
        <f t="shared" si="5"/>
        <v>0</v>
      </c>
      <c r="K89" s="299"/>
    </row>
    <row r="90" spans="1:11" ht="14.25">
      <c r="A90" s="297">
        <f>IF(B90="","",COUNTA($B$15:B90))</f>
        <v>76</v>
      </c>
      <c r="B90" s="290" t="s">
        <v>1505</v>
      </c>
      <c r="C90" s="288" t="s">
        <v>1526</v>
      </c>
      <c r="D90" s="298">
        <v>42461</v>
      </c>
      <c r="E90" s="297">
        <v>1</v>
      </c>
      <c r="F90" s="289">
        <v>49110000</v>
      </c>
      <c r="G90" s="297">
        <v>1</v>
      </c>
      <c r="H90" s="289">
        <v>49110000</v>
      </c>
      <c r="I90" s="310">
        <f t="shared" si="4"/>
        <v>0</v>
      </c>
      <c r="J90" s="311">
        <f t="shared" si="5"/>
        <v>0</v>
      </c>
      <c r="K90" s="299"/>
    </row>
    <row r="91" spans="1:11" ht="14.25">
      <c r="A91" s="297">
        <f>IF(B91="","",COUNTA($B$15:B91))</f>
        <v>77</v>
      </c>
      <c r="B91" s="290" t="s">
        <v>1506</v>
      </c>
      <c r="C91" s="288" t="s">
        <v>1507</v>
      </c>
      <c r="D91" s="298">
        <v>42461</v>
      </c>
      <c r="E91" s="297">
        <v>1</v>
      </c>
      <c r="F91" s="289">
        <v>49110000</v>
      </c>
      <c r="G91" s="297">
        <v>1</v>
      </c>
      <c r="H91" s="289">
        <v>49110000</v>
      </c>
      <c r="I91" s="310">
        <f t="shared" si="4"/>
        <v>0</v>
      </c>
      <c r="J91" s="311">
        <f t="shared" si="5"/>
        <v>0</v>
      </c>
      <c r="K91" s="299"/>
    </row>
    <row r="92" spans="1:11" ht="14.25">
      <c r="A92" s="297">
        <f>IF(B92="","",COUNTA($B$15:B92))</f>
        <v>78</v>
      </c>
      <c r="B92" s="290" t="s">
        <v>1510</v>
      </c>
      <c r="C92" s="288" t="s">
        <v>1511</v>
      </c>
      <c r="D92" s="298">
        <v>42461</v>
      </c>
      <c r="E92" s="297">
        <v>1</v>
      </c>
      <c r="F92" s="289">
        <v>49110000</v>
      </c>
      <c r="G92" s="297">
        <v>1</v>
      </c>
      <c r="H92" s="289">
        <v>49110000</v>
      </c>
      <c r="I92" s="310">
        <f t="shared" si="4"/>
        <v>0</v>
      </c>
      <c r="J92" s="311">
        <f t="shared" si="5"/>
        <v>0</v>
      </c>
      <c r="K92" s="299"/>
    </row>
    <row r="93" spans="1:11" ht="14.25">
      <c r="A93" s="297">
        <f>IF(B93="","",COUNTA($B$15:B93))</f>
        <v>79</v>
      </c>
      <c r="B93" s="290" t="s">
        <v>1512</v>
      </c>
      <c r="C93" s="288" t="s">
        <v>1513</v>
      </c>
      <c r="D93" s="298">
        <v>42461</v>
      </c>
      <c r="E93" s="297">
        <v>1</v>
      </c>
      <c r="F93" s="289">
        <v>49110000</v>
      </c>
      <c r="G93" s="297">
        <v>1</v>
      </c>
      <c r="H93" s="289">
        <v>49110000</v>
      </c>
      <c r="I93" s="310">
        <f t="shared" si="4"/>
        <v>0</v>
      </c>
      <c r="J93" s="311">
        <f t="shared" si="5"/>
        <v>0</v>
      </c>
      <c r="K93" s="299"/>
    </row>
    <row r="94" spans="1:11" ht="14.25">
      <c r="A94" s="297">
        <f>IF(B94="","",COUNTA($B$15:B94))</f>
        <v>80</v>
      </c>
      <c r="B94" s="290" t="s">
        <v>1501</v>
      </c>
      <c r="C94" s="288" t="s">
        <v>1502</v>
      </c>
      <c r="D94" s="298">
        <v>42461</v>
      </c>
      <c r="E94" s="297">
        <v>1</v>
      </c>
      <c r="F94" s="289">
        <v>49110000</v>
      </c>
      <c r="G94" s="297">
        <v>1</v>
      </c>
      <c r="H94" s="289">
        <v>49110000</v>
      </c>
      <c r="I94" s="310">
        <f t="shared" si="4"/>
        <v>0</v>
      </c>
      <c r="J94" s="311">
        <f t="shared" si="5"/>
        <v>0</v>
      </c>
      <c r="K94" s="299"/>
    </row>
    <row r="95" spans="1:11" ht="14.25">
      <c r="A95" s="297">
        <f>IF(B95="","",COUNTA($B$15:B95))</f>
        <v>81</v>
      </c>
      <c r="B95" s="290" t="s">
        <v>1508</v>
      </c>
      <c r="C95" s="288" t="s">
        <v>1509</v>
      </c>
      <c r="D95" s="298">
        <v>42461</v>
      </c>
      <c r="E95" s="297">
        <v>1</v>
      </c>
      <c r="F95" s="289">
        <v>49110000</v>
      </c>
      <c r="G95" s="297">
        <v>1</v>
      </c>
      <c r="H95" s="289">
        <v>49110000</v>
      </c>
      <c r="I95" s="310">
        <f t="shared" si="4"/>
        <v>0</v>
      </c>
      <c r="J95" s="311">
        <f t="shared" si="5"/>
        <v>0</v>
      </c>
      <c r="K95" s="299"/>
    </row>
    <row r="96" spans="1:11" ht="14.25">
      <c r="A96" s="297">
        <f>IF(B96="","",COUNTA($B$15:B96))</f>
        <v>82</v>
      </c>
      <c r="B96" s="290" t="s">
        <v>1503</v>
      </c>
      <c r="C96" s="288" t="s">
        <v>1504</v>
      </c>
      <c r="D96" s="298">
        <v>42461</v>
      </c>
      <c r="E96" s="297">
        <v>1</v>
      </c>
      <c r="F96" s="289">
        <v>49110000</v>
      </c>
      <c r="G96" s="297">
        <v>1</v>
      </c>
      <c r="H96" s="289">
        <v>49110000</v>
      </c>
      <c r="I96" s="310">
        <f t="shared" si="4"/>
        <v>0</v>
      </c>
      <c r="J96" s="311">
        <f t="shared" si="5"/>
        <v>0</v>
      </c>
      <c r="K96" s="299"/>
    </row>
    <row r="97" spans="1:11" ht="14.25">
      <c r="A97" s="297">
        <f>IF(B97="","",COUNTA($B$15:B97))</f>
        <v>83</v>
      </c>
      <c r="B97" s="287" t="s">
        <v>37</v>
      </c>
      <c r="C97" s="291" t="s">
        <v>1265</v>
      </c>
      <c r="D97" s="298">
        <v>38626</v>
      </c>
      <c r="E97" s="297">
        <v>1</v>
      </c>
      <c r="F97" s="289">
        <v>374075054</v>
      </c>
      <c r="G97" s="297">
        <v>1</v>
      </c>
      <c r="H97" s="289">
        <v>374075054</v>
      </c>
      <c r="I97" s="310">
        <f t="shared" si="4"/>
        <v>0</v>
      </c>
      <c r="J97" s="311">
        <f t="shared" si="5"/>
        <v>0</v>
      </c>
      <c r="K97" s="299"/>
    </row>
    <row r="98" spans="1:11" ht="14.25">
      <c r="A98" s="297">
        <f>IF(B98="","",COUNTA($B$15:B98))</f>
        <v>84</v>
      </c>
      <c r="B98" s="287" t="s">
        <v>571</v>
      </c>
      <c r="C98" s="291" t="s">
        <v>984</v>
      </c>
      <c r="D98" s="298">
        <v>38991</v>
      </c>
      <c r="E98" s="297">
        <v>1</v>
      </c>
      <c r="F98" s="289">
        <v>296795155</v>
      </c>
      <c r="G98" s="297">
        <v>1</v>
      </c>
      <c r="H98" s="289">
        <v>296795155</v>
      </c>
      <c r="I98" s="310">
        <f t="shared" si="4"/>
        <v>0</v>
      </c>
      <c r="J98" s="311">
        <f t="shared" si="5"/>
        <v>0</v>
      </c>
      <c r="K98" s="299"/>
    </row>
    <row r="99" spans="1:11" ht="14.25">
      <c r="A99" s="297">
        <f>IF(B99="","",COUNTA($B$15:B99))</f>
        <v>85</v>
      </c>
      <c r="B99" s="287" t="s">
        <v>48</v>
      </c>
      <c r="C99" s="291" t="s">
        <v>985</v>
      </c>
      <c r="D99" s="298">
        <v>39600</v>
      </c>
      <c r="E99" s="297">
        <v>1</v>
      </c>
      <c r="F99" s="289">
        <v>347030768</v>
      </c>
      <c r="G99" s="297">
        <v>1</v>
      </c>
      <c r="H99" s="289">
        <v>347030768</v>
      </c>
      <c r="I99" s="310">
        <f t="shared" si="4"/>
        <v>0</v>
      </c>
      <c r="J99" s="311">
        <f t="shared" si="5"/>
        <v>0</v>
      </c>
      <c r="K99" s="299"/>
    </row>
    <row r="100" spans="1:11" ht="14.25">
      <c r="A100" s="297">
        <f>IF(B100="","",COUNTA($B$15:B100))</f>
        <v>86</v>
      </c>
      <c r="B100" s="287" t="s">
        <v>94</v>
      </c>
      <c r="C100" s="291" t="s">
        <v>997</v>
      </c>
      <c r="D100" s="298">
        <v>41030</v>
      </c>
      <c r="E100" s="297">
        <v>1</v>
      </c>
      <c r="F100" s="289">
        <v>457870000</v>
      </c>
      <c r="G100" s="297">
        <v>1</v>
      </c>
      <c r="H100" s="289">
        <v>457870000</v>
      </c>
      <c r="I100" s="310">
        <f t="shared" si="4"/>
        <v>0</v>
      </c>
      <c r="J100" s="311">
        <f t="shared" si="5"/>
        <v>0</v>
      </c>
      <c r="K100" s="299"/>
    </row>
    <row r="101" spans="1:11" ht="14.25">
      <c r="A101" s="297">
        <f>IF(B101="","",COUNTA($B$15:B101))</f>
        <v>87</v>
      </c>
      <c r="B101" s="287" t="s">
        <v>650</v>
      </c>
      <c r="C101" s="291" t="s">
        <v>983</v>
      </c>
      <c r="D101" s="298">
        <v>38899</v>
      </c>
      <c r="E101" s="297">
        <v>1</v>
      </c>
      <c r="F101" s="289">
        <v>609400039</v>
      </c>
      <c r="G101" s="297">
        <v>1</v>
      </c>
      <c r="H101" s="289">
        <v>609400039</v>
      </c>
      <c r="I101" s="310">
        <f t="shared" si="4"/>
        <v>0</v>
      </c>
      <c r="J101" s="311">
        <f t="shared" si="5"/>
        <v>0</v>
      </c>
      <c r="K101" s="299"/>
    </row>
    <row r="102" spans="1:11" ht="14.25">
      <c r="A102" s="297">
        <f>IF(B102="","",COUNTA($B$15:B102))</f>
        <v>88</v>
      </c>
      <c r="B102" s="287" t="s">
        <v>644</v>
      </c>
      <c r="C102" s="291" t="s">
        <v>1519</v>
      </c>
      <c r="D102" s="298">
        <v>38657</v>
      </c>
      <c r="E102" s="297">
        <v>1</v>
      </c>
      <c r="F102" s="289">
        <v>446991108</v>
      </c>
      <c r="G102" s="297">
        <v>1</v>
      </c>
      <c r="H102" s="289">
        <v>446991108</v>
      </c>
      <c r="I102" s="310">
        <f t="shared" si="4"/>
        <v>0</v>
      </c>
      <c r="J102" s="311">
        <f t="shared" si="5"/>
        <v>0</v>
      </c>
      <c r="K102" s="299"/>
    </row>
    <row r="103" spans="1:11" ht="14.25">
      <c r="A103" s="297">
        <f>IF(B103="","",COUNTA($B$15:B103))</f>
        <v>89</v>
      </c>
      <c r="B103" s="287" t="s">
        <v>96</v>
      </c>
      <c r="C103" s="291" t="s">
        <v>991</v>
      </c>
      <c r="D103" s="298">
        <v>41030</v>
      </c>
      <c r="E103" s="297">
        <v>1</v>
      </c>
      <c r="F103" s="289">
        <v>845604118</v>
      </c>
      <c r="G103" s="297">
        <v>1</v>
      </c>
      <c r="H103" s="289">
        <v>845604118</v>
      </c>
      <c r="I103" s="310">
        <f t="shared" si="4"/>
        <v>0</v>
      </c>
      <c r="J103" s="311">
        <f t="shared" si="5"/>
        <v>0</v>
      </c>
      <c r="K103" s="299"/>
    </row>
    <row r="104" spans="1:11" ht="14.25">
      <c r="A104" s="297">
        <f>IF(B104="","",COUNTA($B$15:B104))</f>
        <v>90</v>
      </c>
      <c r="B104" s="287" t="s">
        <v>97</v>
      </c>
      <c r="C104" s="291" t="s">
        <v>992</v>
      </c>
      <c r="D104" s="298">
        <v>41030</v>
      </c>
      <c r="E104" s="297">
        <v>1</v>
      </c>
      <c r="F104" s="289">
        <v>845604119</v>
      </c>
      <c r="G104" s="297">
        <v>1</v>
      </c>
      <c r="H104" s="289">
        <v>845604119</v>
      </c>
      <c r="I104" s="310">
        <f t="shared" si="4"/>
        <v>0</v>
      </c>
      <c r="J104" s="311">
        <f t="shared" si="5"/>
        <v>0</v>
      </c>
      <c r="K104" s="299"/>
    </row>
    <row r="105" spans="1:11" ht="14.25">
      <c r="A105" s="297">
        <f>IF(B105="","",COUNTA($B$15:B105))</f>
        <v>91</v>
      </c>
      <c r="B105" s="287" t="s">
        <v>95</v>
      </c>
      <c r="C105" s="291" t="s">
        <v>990</v>
      </c>
      <c r="D105" s="298">
        <v>41030</v>
      </c>
      <c r="E105" s="297">
        <v>1</v>
      </c>
      <c r="F105" s="289">
        <v>845604118</v>
      </c>
      <c r="G105" s="297">
        <v>1</v>
      </c>
      <c r="H105" s="289">
        <v>845604118</v>
      </c>
      <c r="I105" s="310">
        <f t="shared" si="4"/>
        <v>0</v>
      </c>
      <c r="J105" s="311">
        <f t="shared" si="5"/>
        <v>0</v>
      </c>
      <c r="K105" s="299"/>
    </row>
    <row r="106" spans="1:11" ht="14.25">
      <c r="A106" s="297">
        <f>IF(B106="","",COUNTA($B$15:B106))</f>
        <v>92</v>
      </c>
      <c r="B106" s="287" t="s">
        <v>36</v>
      </c>
      <c r="C106" s="288" t="s">
        <v>1384</v>
      </c>
      <c r="D106" s="298">
        <v>38626</v>
      </c>
      <c r="E106" s="297">
        <v>1</v>
      </c>
      <c r="F106" s="289">
        <v>402114182</v>
      </c>
      <c r="G106" s="297">
        <v>1</v>
      </c>
      <c r="H106" s="289">
        <v>402114182</v>
      </c>
      <c r="I106" s="310">
        <f t="shared" si="4"/>
        <v>0</v>
      </c>
      <c r="J106" s="311">
        <f t="shared" si="5"/>
        <v>0</v>
      </c>
      <c r="K106" s="299"/>
    </row>
    <row r="107" spans="1:11" ht="14.25">
      <c r="A107" s="297">
        <f>IF(B107="","",COUNTA($B$15:B107))</f>
        <v>93</v>
      </c>
      <c r="B107" s="287" t="s">
        <v>166</v>
      </c>
      <c r="C107" s="291" t="s">
        <v>1518</v>
      </c>
      <c r="D107" s="298">
        <v>38412</v>
      </c>
      <c r="E107" s="297">
        <v>1</v>
      </c>
      <c r="F107" s="289">
        <v>466148182</v>
      </c>
      <c r="G107" s="297">
        <v>1</v>
      </c>
      <c r="H107" s="289">
        <v>466148182</v>
      </c>
      <c r="I107" s="310">
        <f t="shared" si="4"/>
        <v>0</v>
      </c>
      <c r="J107" s="311">
        <f t="shared" si="5"/>
        <v>0</v>
      </c>
      <c r="K107" s="299"/>
    </row>
    <row r="108" spans="1:11" ht="14.25">
      <c r="A108" s="297">
        <f>IF(B108="","",COUNTA($B$15:B108))</f>
        <v>94</v>
      </c>
      <c r="B108" s="287" t="s">
        <v>367</v>
      </c>
      <c r="C108" s="291" t="s">
        <v>1377</v>
      </c>
      <c r="D108" s="298">
        <v>39417</v>
      </c>
      <c r="E108" s="297">
        <v>1</v>
      </c>
      <c r="F108" s="289">
        <v>465167800</v>
      </c>
      <c r="G108" s="297">
        <v>1</v>
      </c>
      <c r="H108" s="289">
        <v>465167800</v>
      </c>
      <c r="I108" s="310">
        <f t="shared" si="4"/>
        <v>0</v>
      </c>
      <c r="J108" s="311">
        <f t="shared" si="5"/>
        <v>0</v>
      </c>
      <c r="K108" s="299"/>
    </row>
    <row r="109" spans="1:11" ht="14.25">
      <c r="A109" s="297">
        <f>IF(B109="","",COUNTA($B$15:B109))</f>
        <v>95</v>
      </c>
      <c r="B109" s="287" t="s">
        <v>649</v>
      </c>
      <c r="C109" s="288" t="s">
        <v>1379</v>
      </c>
      <c r="D109" s="298">
        <v>41000</v>
      </c>
      <c r="E109" s="297">
        <v>1</v>
      </c>
      <c r="F109" s="289">
        <v>746504545</v>
      </c>
      <c r="G109" s="297">
        <v>1</v>
      </c>
      <c r="H109" s="289">
        <v>746504545</v>
      </c>
      <c r="I109" s="310">
        <f t="shared" si="4"/>
        <v>0</v>
      </c>
      <c r="J109" s="311">
        <f t="shared" si="5"/>
        <v>0</v>
      </c>
      <c r="K109" s="299"/>
    </row>
    <row r="110" spans="1:11" ht="14.25">
      <c r="A110" s="297">
        <f>IF(B110="","",COUNTA($B$15:B110))</f>
        <v>96</v>
      </c>
      <c r="B110" s="287" t="s">
        <v>684</v>
      </c>
      <c r="C110" s="288" t="s">
        <v>1378</v>
      </c>
      <c r="D110" s="298">
        <v>40756</v>
      </c>
      <c r="E110" s="297">
        <v>1</v>
      </c>
      <c r="F110" s="289">
        <v>769150000</v>
      </c>
      <c r="G110" s="297">
        <v>1</v>
      </c>
      <c r="H110" s="289">
        <v>769150000</v>
      </c>
      <c r="I110" s="310">
        <f t="shared" si="4"/>
        <v>0</v>
      </c>
      <c r="J110" s="311">
        <f t="shared" si="5"/>
        <v>0</v>
      </c>
      <c r="K110" s="299"/>
    </row>
    <row r="111" spans="1:11" ht="14.25">
      <c r="A111" s="297">
        <f>IF(B111="","",COUNTA($B$15:B111))</f>
        <v>97</v>
      </c>
      <c r="B111" s="287" t="s">
        <v>117</v>
      </c>
      <c r="C111" s="288" t="s">
        <v>1383</v>
      </c>
      <c r="D111" s="298">
        <v>39753</v>
      </c>
      <c r="E111" s="297">
        <v>1</v>
      </c>
      <c r="F111" s="289">
        <v>563612791</v>
      </c>
      <c r="G111" s="297">
        <v>1</v>
      </c>
      <c r="H111" s="289">
        <v>563612791</v>
      </c>
      <c r="I111" s="310">
        <f t="shared" ref="I111:I142" si="6">G111-E111</f>
        <v>0</v>
      </c>
      <c r="J111" s="311">
        <f t="shared" ref="J111:J142" si="7">H111-F111</f>
        <v>0</v>
      </c>
      <c r="K111" s="299"/>
    </row>
    <row r="112" spans="1:11" ht="14.25">
      <c r="A112" s="297">
        <f>IF(B112="","",COUNTA($B$15:B112))</f>
        <v>98</v>
      </c>
      <c r="B112" s="287" t="s">
        <v>596</v>
      </c>
      <c r="C112" s="291" t="s">
        <v>1266</v>
      </c>
      <c r="D112" s="298">
        <v>39692</v>
      </c>
      <c r="E112" s="297">
        <v>1</v>
      </c>
      <c r="F112" s="289">
        <v>528705102</v>
      </c>
      <c r="G112" s="297">
        <v>1</v>
      </c>
      <c r="H112" s="289">
        <v>528705102</v>
      </c>
      <c r="I112" s="310">
        <f t="shared" si="6"/>
        <v>0</v>
      </c>
      <c r="J112" s="311">
        <f t="shared" si="7"/>
        <v>0</v>
      </c>
      <c r="K112" s="299"/>
    </row>
    <row r="113" spans="1:11" ht="14.25">
      <c r="A113" s="297">
        <f>IF(B113="","",COUNTA($B$15:B113))</f>
        <v>99</v>
      </c>
      <c r="B113" s="287" t="s">
        <v>691</v>
      </c>
      <c r="C113" s="291" t="s">
        <v>1277</v>
      </c>
      <c r="D113" s="300">
        <v>37591</v>
      </c>
      <c r="E113" s="297">
        <v>1</v>
      </c>
      <c r="F113" s="289">
        <v>352823000</v>
      </c>
      <c r="G113" s="297">
        <v>1</v>
      </c>
      <c r="H113" s="289">
        <v>352823000</v>
      </c>
      <c r="I113" s="310">
        <f t="shared" si="6"/>
        <v>0</v>
      </c>
      <c r="J113" s="311">
        <f t="shared" si="7"/>
        <v>0</v>
      </c>
      <c r="K113" s="299"/>
    </row>
    <row r="114" spans="1:11" ht="14.25">
      <c r="A114" s="297">
        <f>IF(B114="","",COUNTA($B$15:B114))</f>
        <v>100</v>
      </c>
      <c r="B114" s="287" t="s">
        <v>59</v>
      </c>
      <c r="C114" s="291" t="s">
        <v>1278</v>
      </c>
      <c r="D114" s="298">
        <v>38200</v>
      </c>
      <c r="E114" s="297">
        <v>1</v>
      </c>
      <c r="F114" s="289">
        <v>391839300</v>
      </c>
      <c r="G114" s="297">
        <v>1</v>
      </c>
      <c r="H114" s="289">
        <v>391839300</v>
      </c>
      <c r="I114" s="310">
        <f t="shared" si="6"/>
        <v>0</v>
      </c>
      <c r="J114" s="311">
        <f t="shared" si="7"/>
        <v>0</v>
      </c>
      <c r="K114" s="299"/>
    </row>
    <row r="115" spans="1:11" ht="14.25">
      <c r="A115" s="297">
        <f>IF(B115="","",COUNTA($B$15:B115))</f>
        <v>101</v>
      </c>
      <c r="B115" s="287" t="s">
        <v>1089</v>
      </c>
      <c r="C115" s="291" t="s">
        <v>1092</v>
      </c>
      <c r="D115" s="298">
        <v>42095</v>
      </c>
      <c r="E115" s="297">
        <v>1</v>
      </c>
      <c r="F115" s="289">
        <v>585068183</v>
      </c>
      <c r="G115" s="297">
        <v>1</v>
      </c>
      <c r="H115" s="289">
        <v>585068183</v>
      </c>
      <c r="I115" s="310">
        <f t="shared" si="6"/>
        <v>0</v>
      </c>
      <c r="J115" s="311">
        <f t="shared" si="7"/>
        <v>0</v>
      </c>
      <c r="K115" s="299"/>
    </row>
    <row r="116" spans="1:11" ht="14.25">
      <c r="A116" s="297">
        <f>IF(B116="","",COUNTA($B$15:B116))</f>
        <v>102</v>
      </c>
      <c r="B116" s="287" t="s">
        <v>1090</v>
      </c>
      <c r="C116" s="291" t="s">
        <v>1093</v>
      </c>
      <c r="D116" s="298">
        <v>42095</v>
      </c>
      <c r="E116" s="297">
        <v>1</v>
      </c>
      <c r="F116" s="289">
        <v>585068183</v>
      </c>
      <c r="G116" s="297">
        <v>1</v>
      </c>
      <c r="H116" s="289">
        <v>585068183</v>
      </c>
      <c r="I116" s="310">
        <f t="shared" si="6"/>
        <v>0</v>
      </c>
      <c r="J116" s="311">
        <f t="shared" si="7"/>
        <v>0</v>
      </c>
      <c r="K116" s="299"/>
    </row>
    <row r="117" spans="1:11" ht="14.25">
      <c r="A117" s="297">
        <f>IF(B117="","",COUNTA($B$15:B117))</f>
        <v>103</v>
      </c>
      <c r="B117" s="287" t="s">
        <v>1091</v>
      </c>
      <c r="C117" s="291" t="s">
        <v>1094</v>
      </c>
      <c r="D117" s="298">
        <v>42095</v>
      </c>
      <c r="E117" s="297">
        <v>1</v>
      </c>
      <c r="F117" s="289">
        <v>585068182</v>
      </c>
      <c r="G117" s="297">
        <v>1</v>
      </c>
      <c r="H117" s="289">
        <v>585068182</v>
      </c>
      <c r="I117" s="310">
        <f t="shared" si="6"/>
        <v>0</v>
      </c>
      <c r="J117" s="311">
        <f t="shared" si="7"/>
        <v>0</v>
      </c>
      <c r="K117" s="299"/>
    </row>
    <row r="118" spans="1:11" ht="14.25">
      <c r="A118" s="297">
        <f>IF(B118="","",COUNTA($B$15:B118))</f>
        <v>104</v>
      </c>
      <c r="B118" s="287" t="s">
        <v>1644</v>
      </c>
      <c r="C118" s="291" t="s">
        <v>1684</v>
      </c>
      <c r="D118" s="298">
        <v>42856</v>
      </c>
      <c r="E118" s="297">
        <v>1</v>
      </c>
      <c r="F118" s="289">
        <v>890590727</v>
      </c>
      <c r="G118" s="297">
        <v>1</v>
      </c>
      <c r="H118" s="289">
        <v>890590727</v>
      </c>
      <c r="I118" s="310">
        <f t="shared" si="6"/>
        <v>0</v>
      </c>
      <c r="J118" s="311">
        <f t="shared" si="7"/>
        <v>0</v>
      </c>
      <c r="K118" s="299"/>
    </row>
    <row r="119" spans="1:11" ht="14.25">
      <c r="A119" s="297">
        <f>IF(B119="","",COUNTA($B$15:B119))</f>
        <v>105</v>
      </c>
      <c r="B119" s="287" t="s">
        <v>558</v>
      </c>
      <c r="C119" s="291" t="s">
        <v>1522</v>
      </c>
      <c r="D119" s="298">
        <v>39203</v>
      </c>
      <c r="E119" s="297">
        <v>1</v>
      </c>
      <c r="F119" s="289">
        <v>747762704</v>
      </c>
      <c r="G119" s="297">
        <v>1</v>
      </c>
      <c r="H119" s="289">
        <v>747762704</v>
      </c>
      <c r="I119" s="310">
        <f t="shared" si="6"/>
        <v>0</v>
      </c>
      <c r="J119" s="311">
        <f t="shared" si="7"/>
        <v>0</v>
      </c>
      <c r="K119" s="299"/>
    </row>
    <row r="120" spans="1:11" ht="14.25">
      <c r="A120" s="297">
        <f>IF(B120="","",COUNTA($B$15:B120))</f>
        <v>106</v>
      </c>
      <c r="B120" s="287" t="s">
        <v>505</v>
      </c>
      <c r="C120" s="291" t="s">
        <v>1282</v>
      </c>
      <c r="D120" s="300">
        <v>40391</v>
      </c>
      <c r="E120" s="297">
        <v>1</v>
      </c>
      <c r="F120" s="289">
        <v>522275864</v>
      </c>
      <c r="G120" s="297">
        <v>1</v>
      </c>
      <c r="H120" s="289">
        <v>522275864</v>
      </c>
      <c r="I120" s="310">
        <f t="shared" si="6"/>
        <v>0</v>
      </c>
      <c r="J120" s="311">
        <f t="shared" si="7"/>
        <v>0</v>
      </c>
      <c r="K120" s="299"/>
    </row>
    <row r="121" spans="1:11" ht="14.25">
      <c r="A121" s="297">
        <f>IF(B121="","",COUNTA($B$15:B121))</f>
        <v>107</v>
      </c>
      <c r="B121" s="287" t="s">
        <v>506</v>
      </c>
      <c r="C121" s="291" t="s">
        <v>1521</v>
      </c>
      <c r="D121" s="300">
        <v>40391</v>
      </c>
      <c r="E121" s="297">
        <v>1</v>
      </c>
      <c r="F121" s="289">
        <v>884428996</v>
      </c>
      <c r="G121" s="297">
        <v>1</v>
      </c>
      <c r="H121" s="289">
        <v>884428996</v>
      </c>
      <c r="I121" s="310">
        <f t="shared" si="6"/>
        <v>0</v>
      </c>
      <c r="J121" s="311">
        <f t="shared" si="7"/>
        <v>0</v>
      </c>
      <c r="K121" s="299"/>
    </row>
    <row r="122" spans="1:11" ht="14.25">
      <c r="A122" s="297">
        <f>IF(B122="","",COUNTA($B$15:B122))</f>
        <v>108</v>
      </c>
      <c r="B122" s="287" t="s">
        <v>1493</v>
      </c>
      <c r="C122" s="291" t="s">
        <v>1707</v>
      </c>
      <c r="D122" s="298">
        <v>42339</v>
      </c>
      <c r="E122" s="297">
        <v>1</v>
      </c>
      <c r="F122" s="289">
        <v>726963636</v>
      </c>
      <c r="G122" s="297">
        <v>1</v>
      </c>
      <c r="H122" s="289">
        <v>726963636</v>
      </c>
      <c r="I122" s="310">
        <f t="shared" si="6"/>
        <v>0</v>
      </c>
      <c r="J122" s="311">
        <f t="shared" si="7"/>
        <v>0</v>
      </c>
      <c r="K122" s="299"/>
    </row>
    <row r="123" spans="1:11" ht="14.25">
      <c r="A123" s="297">
        <f>IF(B123="","",COUNTA($B$15:B123))</f>
        <v>109</v>
      </c>
      <c r="B123" s="287" t="s">
        <v>540</v>
      </c>
      <c r="C123" s="291" t="s">
        <v>1943</v>
      </c>
      <c r="D123" s="298">
        <v>39569</v>
      </c>
      <c r="E123" s="297">
        <v>1</v>
      </c>
      <c r="F123" s="289">
        <v>415520480</v>
      </c>
      <c r="G123" s="297">
        <v>1</v>
      </c>
      <c r="H123" s="289">
        <v>415520480</v>
      </c>
      <c r="I123" s="310">
        <f t="shared" si="6"/>
        <v>0</v>
      </c>
      <c r="J123" s="311">
        <f t="shared" si="7"/>
        <v>0</v>
      </c>
      <c r="K123" s="299"/>
    </row>
    <row r="124" spans="1:11" ht="14.25">
      <c r="A124" s="297">
        <f>IF(B124="","",COUNTA($B$15:B124))</f>
        <v>110</v>
      </c>
      <c r="B124" s="287" t="s">
        <v>539</v>
      </c>
      <c r="C124" s="291" t="s">
        <v>1279</v>
      </c>
      <c r="D124" s="298">
        <v>39569</v>
      </c>
      <c r="E124" s="297">
        <v>1</v>
      </c>
      <c r="F124" s="289">
        <v>349500023</v>
      </c>
      <c r="G124" s="297">
        <v>1</v>
      </c>
      <c r="H124" s="289">
        <v>349500023</v>
      </c>
      <c r="I124" s="310">
        <f t="shared" si="6"/>
        <v>0</v>
      </c>
      <c r="J124" s="311">
        <f t="shared" si="7"/>
        <v>0</v>
      </c>
      <c r="K124" s="299"/>
    </row>
    <row r="125" spans="1:11" ht="14.25">
      <c r="A125" s="297">
        <f>IF(B125="","",COUNTA($B$15:B125))</f>
        <v>111</v>
      </c>
      <c r="B125" s="287" t="s">
        <v>121</v>
      </c>
      <c r="C125" s="291" t="s">
        <v>1156</v>
      </c>
      <c r="D125" s="298">
        <v>40118</v>
      </c>
      <c r="E125" s="297">
        <v>1</v>
      </c>
      <c r="F125" s="289">
        <v>509800909</v>
      </c>
      <c r="G125" s="297">
        <v>1</v>
      </c>
      <c r="H125" s="289">
        <v>509800909</v>
      </c>
      <c r="I125" s="310">
        <f t="shared" si="6"/>
        <v>0</v>
      </c>
      <c r="J125" s="311">
        <f t="shared" si="7"/>
        <v>0</v>
      </c>
      <c r="K125" s="299"/>
    </row>
    <row r="126" spans="1:11" ht="14.25">
      <c r="A126" s="297">
        <f>IF(B126="","",COUNTA($B$15:B126))</f>
        <v>112</v>
      </c>
      <c r="B126" s="287" t="s">
        <v>122</v>
      </c>
      <c r="C126" s="291" t="s">
        <v>1157</v>
      </c>
      <c r="D126" s="298">
        <v>40118</v>
      </c>
      <c r="E126" s="297">
        <v>1</v>
      </c>
      <c r="F126" s="289">
        <v>509800909</v>
      </c>
      <c r="G126" s="297">
        <v>1</v>
      </c>
      <c r="H126" s="289">
        <v>509800909</v>
      </c>
      <c r="I126" s="310">
        <f t="shared" si="6"/>
        <v>0</v>
      </c>
      <c r="J126" s="311">
        <f t="shared" si="7"/>
        <v>0</v>
      </c>
      <c r="K126" s="299"/>
    </row>
    <row r="127" spans="1:11" ht="14.25">
      <c r="A127" s="297">
        <f>IF(B127="","",COUNTA($B$15:B127))</f>
        <v>113</v>
      </c>
      <c r="B127" s="287" t="s">
        <v>702</v>
      </c>
      <c r="C127" s="291" t="s">
        <v>1221</v>
      </c>
      <c r="D127" s="298">
        <v>41640</v>
      </c>
      <c r="E127" s="297">
        <v>1</v>
      </c>
      <c r="F127" s="289">
        <v>622331818</v>
      </c>
      <c r="G127" s="297">
        <v>1</v>
      </c>
      <c r="H127" s="289">
        <v>622331818</v>
      </c>
      <c r="I127" s="310">
        <f t="shared" si="6"/>
        <v>0</v>
      </c>
      <c r="J127" s="311">
        <f t="shared" si="7"/>
        <v>0</v>
      </c>
      <c r="K127" s="299"/>
    </row>
    <row r="128" spans="1:11" ht="14.25">
      <c r="A128" s="297">
        <f>IF(B128="","",COUNTA($B$15:B128))</f>
        <v>114</v>
      </c>
      <c r="B128" s="287" t="s">
        <v>703</v>
      </c>
      <c r="C128" s="291" t="s">
        <v>1222</v>
      </c>
      <c r="D128" s="298">
        <v>41640</v>
      </c>
      <c r="E128" s="297">
        <v>1</v>
      </c>
      <c r="F128" s="289">
        <v>622331818</v>
      </c>
      <c r="G128" s="297">
        <v>1</v>
      </c>
      <c r="H128" s="289">
        <v>622331818</v>
      </c>
      <c r="I128" s="310">
        <f t="shared" si="6"/>
        <v>0</v>
      </c>
      <c r="J128" s="311">
        <f t="shared" si="7"/>
        <v>0</v>
      </c>
      <c r="K128" s="299"/>
    </row>
    <row r="129" spans="1:11" ht="14.25">
      <c r="A129" s="297">
        <f>IF(B129="","",COUNTA($B$15:B129))</f>
        <v>115</v>
      </c>
      <c r="B129" s="287" t="s">
        <v>1841</v>
      </c>
      <c r="C129" s="288" t="s">
        <v>1851</v>
      </c>
      <c r="D129" s="298">
        <v>43428</v>
      </c>
      <c r="E129" s="297">
        <v>1</v>
      </c>
      <c r="F129" s="289">
        <v>489767272</v>
      </c>
      <c r="G129" s="297">
        <v>1</v>
      </c>
      <c r="H129" s="289">
        <v>489767272</v>
      </c>
      <c r="I129" s="310">
        <f t="shared" si="6"/>
        <v>0</v>
      </c>
      <c r="J129" s="311">
        <f t="shared" si="7"/>
        <v>0</v>
      </c>
      <c r="K129" s="299"/>
    </row>
    <row r="130" spans="1:11" ht="14.25">
      <c r="A130" s="297">
        <f>IF(B130="","",COUNTA($B$15:B130))</f>
        <v>116</v>
      </c>
      <c r="B130" s="287" t="s">
        <v>1836</v>
      </c>
      <c r="C130" s="288" t="s">
        <v>1846</v>
      </c>
      <c r="D130" s="298">
        <v>43428</v>
      </c>
      <c r="E130" s="297">
        <v>1</v>
      </c>
      <c r="F130" s="289">
        <v>489767272</v>
      </c>
      <c r="G130" s="297">
        <v>1</v>
      </c>
      <c r="H130" s="289">
        <v>489767272</v>
      </c>
      <c r="I130" s="310">
        <f t="shared" si="6"/>
        <v>0</v>
      </c>
      <c r="J130" s="311">
        <f t="shared" si="7"/>
        <v>0</v>
      </c>
      <c r="K130" s="299"/>
    </row>
    <row r="131" spans="1:11" ht="14.25">
      <c r="A131" s="297">
        <f>IF(B131="","",COUNTA($B$15:B131))</f>
        <v>117</v>
      </c>
      <c r="B131" s="287" t="s">
        <v>1834</v>
      </c>
      <c r="C131" s="288" t="s">
        <v>1844</v>
      </c>
      <c r="D131" s="298">
        <v>43428</v>
      </c>
      <c r="E131" s="297">
        <v>1</v>
      </c>
      <c r="F131" s="289">
        <v>489767272</v>
      </c>
      <c r="G131" s="297">
        <v>1</v>
      </c>
      <c r="H131" s="289">
        <v>489767272</v>
      </c>
      <c r="I131" s="310">
        <f t="shared" si="6"/>
        <v>0</v>
      </c>
      <c r="J131" s="311">
        <f t="shared" si="7"/>
        <v>0</v>
      </c>
      <c r="K131" s="299"/>
    </row>
    <row r="132" spans="1:11" ht="14.25">
      <c r="A132" s="297">
        <f>IF(B132="","",COUNTA($B$15:B132))</f>
        <v>118</v>
      </c>
      <c r="B132" s="287" t="s">
        <v>1837</v>
      </c>
      <c r="C132" s="288" t="s">
        <v>1847</v>
      </c>
      <c r="D132" s="298">
        <v>43428</v>
      </c>
      <c r="E132" s="297">
        <v>1</v>
      </c>
      <c r="F132" s="289">
        <v>489767272</v>
      </c>
      <c r="G132" s="297">
        <v>1</v>
      </c>
      <c r="H132" s="289">
        <v>489767272</v>
      </c>
      <c r="I132" s="310">
        <f t="shared" si="6"/>
        <v>0</v>
      </c>
      <c r="J132" s="311">
        <f t="shared" si="7"/>
        <v>0</v>
      </c>
      <c r="K132" s="299"/>
    </row>
    <row r="133" spans="1:11" ht="14.25">
      <c r="A133" s="297">
        <f>IF(B133="","",COUNTA($B$15:B133))</f>
        <v>119</v>
      </c>
      <c r="B133" s="287" t="s">
        <v>1835</v>
      </c>
      <c r="C133" s="288" t="s">
        <v>1845</v>
      </c>
      <c r="D133" s="298">
        <v>43428</v>
      </c>
      <c r="E133" s="297">
        <v>1</v>
      </c>
      <c r="F133" s="289">
        <v>489767272</v>
      </c>
      <c r="G133" s="297">
        <v>1</v>
      </c>
      <c r="H133" s="289">
        <v>489767272</v>
      </c>
      <c r="I133" s="310">
        <f t="shared" si="6"/>
        <v>0</v>
      </c>
      <c r="J133" s="311">
        <f t="shared" si="7"/>
        <v>0</v>
      </c>
      <c r="K133" s="299"/>
    </row>
    <row r="134" spans="1:11" ht="14.25">
      <c r="A134" s="297">
        <f>IF(B134="","",COUNTA($B$15:B134))</f>
        <v>120</v>
      </c>
      <c r="B134" s="287" t="s">
        <v>1839</v>
      </c>
      <c r="C134" s="288" t="s">
        <v>1849</v>
      </c>
      <c r="D134" s="298">
        <v>43428</v>
      </c>
      <c r="E134" s="297">
        <v>1</v>
      </c>
      <c r="F134" s="289">
        <v>489767272</v>
      </c>
      <c r="G134" s="297">
        <v>1</v>
      </c>
      <c r="H134" s="289">
        <v>489767272</v>
      </c>
      <c r="I134" s="310">
        <f t="shared" si="6"/>
        <v>0</v>
      </c>
      <c r="J134" s="311">
        <f t="shared" si="7"/>
        <v>0</v>
      </c>
      <c r="K134" s="299"/>
    </row>
    <row r="135" spans="1:11" ht="14.25">
      <c r="A135" s="297">
        <f>IF(B135="","",COUNTA($B$15:B135))</f>
        <v>121</v>
      </c>
      <c r="B135" s="287" t="s">
        <v>1842</v>
      </c>
      <c r="C135" s="288" t="s">
        <v>1852</v>
      </c>
      <c r="D135" s="298">
        <v>43428</v>
      </c>
      <c r="E135" s="297">
        <v>1</v>
      </c>
      <c r="F135" s="289">
        <v>489767272</v>
      </c>
      <c r="G135" s="297">
        <v>1</v>
      </c>
      <c r="H135" s="289">
        <v>489767272</v>
      </c>
      <c r="I135" s="310">
        <f t="shared" si="6"/>
        <v>0</v>
      </c>
      <c r="J135" s="311">
        <f t="shared" si="7"/>
        <v>0</v>
      </c>
      <c r="K135" s="299"/>
    </row>
    <row r="136" spans="1:11" ht="14.25">
      <c r="A136" s="297">
        <f>IF(B136="","",COUNTA($B$15:B136))</f>
        <v>122</v>
      </c>
      <c r="B136" s="287" t="s">
        <v>1840</v>
      </c>
      <c r="C136" s="288" t="s">
        <v>1850</v>
      </c>
      <c r="D136" s="298">
        <v>43428</v>
      </c>
      <c r="E136" s="297">
        <v>1</v>
      </c>
      <c r="F136" s="289">
        <v>489767272</v>
      </c>
      <c r="G136" s="297">
        <v>1</v>
      </c>
      <c r="H136" s="289">
        <v>489767272</v>
      </c>
      <c r="I136" s="310">
        <f t="shared" si="6"/>
        <v>0</v>
      </c>
      <c r="J136" s="311">
        <f t="shared" si="7"/>
        <v>0</v>
      </c>
      <c r="K136" s="299"/>
    </row>
    <row r="137" spans="1:11" ht="14.25">
      <c r="A137" s="297">
        <f>IF(B137="","",COUNTA($B$15:B137))</f>
        <v>123</v>
      </c>
      <c r="B137" s="287" t="s">
        <v>1843</v>
      </c>
      <c r="C137" s="288" t="s">
        <v>1853</v>
      </c>
      <c r="D137" s="298">
        <v>43428</v>
      </c>
      <c r="E137" s="297">
        <v>1</v>
      </c>
      <c r="F137" s="289">
        <v>489767272</v>
      </c>
      <c r="G137" s="297">
        <v>1</v>
      </c>
      <c r="H137" s="289">
        <v>489767272</v>
      </c>
      <c r="I137" s="310">
        <f t="shared" si="6"/>
        <v>0</v>
      </c>
      <c r="J137" s="311">
        <f t="shared" si="7"/>
        <v>0</v>
      </c>
      <c r="K137" s="299"/>
    </row>
    <row r="138" spans="1:11" ht="14.25">
      <c r="A138" s="297">
        <f>IF(B138="","",COUNTA($B$15:B138))</f>
        <v>124</v>
      </c>
      <c r="B138" s="287" t="s">
        <v>1838</v>
      </c>
      <c r="C138" s="288" t="s">
        <v>1848</v>
      </c>
      <c r="D138" s="298">
        <v>43428</v>
      </c>
      <c r="E138" s="297">
        <v>1</v>
      </c>
      <c r="F138" s="289">
        <v>489767272</v>
      </c>
      <c r="G138" s="297">
        <v>1</v>
      </c>
      <c r="H138" s="289">
        <v>489767272</v>
      </c>
      <c r="I138" s="310">
        <f t="shared" si="6"/>
        <v>0</v>
      </c>
      <c r="J138" s="311">
        <f t="shared" si="7"/>
        <v>0</v>
      </c>
      <c r="K138" s="299"/>
    </row>
    <row r="139" spans="1:11" ht="14.25">
      <c r="A139" s="297">
        <f>IF(B139="","",COUNTA($B$15:B139))</f>
        <v>125</v>
      </c>
      <c r="B139" s="287" t="s">
        <v>1876</v>
      </c>
      <c r="C139" s="288" t="s">
        <v>1907</v>
      </c>
      <c r="D139" s="298">
        <v>43441</v>
      </c>
      <c r="E139" s="297">
        <v>1</v>
      </c>
      <c r="F139" s="289">
        <v>489767272</v>
      </c>
      <c r="G139" s="297">
        <v>1</v>
      </c>
      <c r="H139" s="289">
        <v>489767272</v>
      </c>
      <c r="I139" s="310">
        <f t="shared" si="6"/>
        <v>0</v>
      </c>
      <c r="J139" s="311">
        <f t="shared" si="7"/>
        <v>0</v>
      </c>
      <c r="K139" s="299"/>
    </row>
    <row r="140" spans="1:11" ht="14.25">
      <c r="A140" s="297">
        <f>IF(B140="","",COUNTA($B$15:B140))</f>
        <v>126</v>
      </c>
      <c r="B140" s="287" t="s">
        <v>1889</v>
      </c>
      <c r="C140" s="288" t="s">
        <v>1920</v>
      </c>
      <c r="D140" s="298">
        <v>43441</v>
      </c>
      <c r="E140" s="297">
        <v>1</v>
      </c>
      <c r="F140" s="289">
        <v>489767272</v>
      </c>
      <c r="G140" s="297">
        <v>1</v>
      </c>
      <c r="H140" s="289">
        <v>489767272</v>
      </c>
      <c r="I140" s="310">
        <f t="shared" si="6"/>
        <v>0</v>
      </c>
      <c r="J140" s="311">
        <f t="shared" si="7"/>
        <v>0</v>
      </c>
      <c r="K140" s="299"/>
    </row>
    <row r="141" spans="1:11" ht="14.25">
      <c r="A141" s="297">
        <f>IF(B141="","",COUNTA($B$15:B141))</f>
        <v>127</v>
      </c>
      <c r="B141" s="287" t="s">
        <v>1893</v>
      </c>
      <c r="C141" s="288" t="s">
        <v>1924</v>
      </c>
      <c r="D141" s="298">
        <v>43441</v>
      </c>
      <c r="E141" s="297">
        <v>1</v>
      </c>
      <c r="F141" s="289">
        <v>489767272</v>
      </c>
      <c r="G141" s="297">
        <v>1</v>
      </c>
      <c r="H141" s="289">
        <v>489767272</v>
      </c>
      <c r="I141" s="310">
        <f t="shared" si="6"/>
        <v>0</v>
      </c>
      <c r="J141" s="311">
        <f t="shared" si="7"/>
        <v>0</v>
      </c>
      <c r="K141" s="299"/>
    </row>
    <row r="142" spans="1:11" ht="14.25">
      <c r="A142" s="297">
        <f>IF(B142="","",COUNTA($B$15:B142))</f>
        <v>128</v>
      </c>
      <c r="B142" s="287" t="s">
        <v>1890</v>
      </c>
      <c r="C142" s="288" t="s">
        <v>1921</v>
      </c>
      <c r="D142" s="298">
        <v>43441</v>
      </c>
      <c r="E142" s="297">
        <v>1</v>
      </c>
      <c r="F142" s="289">
        <v>489767272</v>
      </c>
      <c r="G142" s="297">
        <v>1</v>
      </c>
      <c r="H142" s="289">
        <v>489767272</v>
      </c>
      <c r="I142" s="310">
        <f t="shared" si="6"/>
        <v>0</v>
      </c>
      <c r="J142" s="311">
        <f t="shared" si="7"/>
        <v>0</v>
      </c>
      <c r="K142" s="299"/>
    </row>
    <row r="143" spans="1:11" ht="14.25">
      <c r="A143" s="297">
        <f>IF(B143="","",COUNTA($B$15:B143))</f>
        <v>129</v>
      </c>
      <c r="B143" s="287" t="s">
        <v>1888</v>
      </c>
      <c r="C143" s="288" t="s">
        <v>1919</v>
      </c>
      <c r="D143" s="298">
        <v>43441</v>
      </c>
      <c r="E143" s="297">
        <v>1</v>
      </c>
      <c r="F143" s="289">
        <v>489767272</v>
      </c>
      <c r="G143" s="297">
        <v>1</v>
      </c>
      <c r="H143" s="289">
        <v>489767272</v>
      </c>
      <c r="I143" s="310">
        <f t="shared" ref="I143:I174" si="8">G143-E143</f>
        <v>0</v>
      </c>
      <c r="J143" s="311">
        <f t="shared" ref="J143:J174" si="9">H143-F143</f>
        <v>0</v>
      </c>
      <c r="K143" s="299"/>
    </row>
    <row r="144" spans="1:11" ht="14.25">
      <c r="A144" s="297">
        <f>IF(B144="","",COUNTA($B$15:B144))</f>
        <v>130</v>
      </c>
      <c r="B144" s="287" t="s">
        <v>1884</v>
      </c>
      <c r="C144" s="288" t="s">
        <v>1915</v>
      </c>
      <c r="D144" s="298">
        <v>43441</v>
      </c>
      <c r="E144" s="297">
        <v>1</v>
      </c>
      <c r="F144" s="289">
        <v>489767272</v>
      </c>
      <c r="G144" s="297">
        <v>1</v>
      </c>
      <c r="H144" s="289">
        <v>489767272</v>
      </c>
      <c r="I144" s="310">
        <f t="shared" si="8"/>
        <v>0</v>
      </c>
      <c r="J144" s="311">
        <f t="shared" si="9"/>
        <v>0</v>
      </c>
      <c r="K144" s="299"/>
    </row>
    <row r="145" spans="1:11" ht="14.25">
      <c r="A145" s="297">
        <f>IF(B145="","",COUNTA($B$15:B145))</f>
        <v>131</v>
      </c>
      <c r="B145" s="287" t="s">
        <v>1881</v>
      </c>
      <c r="C145" s="288" t="s">
        <v>1912</v>
      </c>
      <c r="D145" s="298">
        <v>43441</v>
      </c>
      <c r="E145" s="297">
        <v>1</v>
      </c>
      <c r="F145" s="289">
        <v>489767272</v>
      </c>
      <c r="G145" s="297">
        <v>1</v>
      </c>
      <c r="H145" s="289">
        <v>489767272</v>
      </c>
      <c r="I145" s="310">
        <f t="shared" si="8"/>
        <v>0</v>
      </c>
      <c r="J145" s="311">
        <f t="shared" si="9"/>
        <v>0</v>
      </c>
      <c r="K145" s="299"/>
    </row>
    <row r="146" spans="1:11" ht="14.25">
      <c r="A146" s="297">
        <f>IF(B146="","",COUNTA($B$15:B146))</f>
        <v>132</v>
      </c>
      <c r="B146" s="287" t="s">
        <v>1883</v>
      </c>
      <c r="C146" s="288" t="s">
        <v>1913</v>
      </c>
      <c r="D146" s="298">
        <v>43441</v>
      </c>
      <c r="E146" s="297">
        <v>1</v>
      </c>
      <c r="F146" s="289">
        <v>489767272</v>
      </c>
      <c r="G146" s="297">
        <v>1</v>
      </c>
      <c r="H146" s="289">
        <v>489767272</v>
      </c>
      <c r="I146" s="310">
        <f t="shared" si="8"/>
        <v>0</v>
      </c>
      <c r="J146" s="311">
        <f t="shared" si="9"/>
        <v>0</v>
      </c>
      <c r="K146" s="299"/>
    </row>
    <row r="147" spans="1:11" ht="14.25">
      <c r="A147" s="297">
        <f>IF(B147="","",COUNTA($B$15:B147))</f>
        <v>133</v>
      </c>
      <c r="B147" s="287" t="s">
        <v>1877</v>
      </c>
      <c r="C147" s="288" t="s">
        <v>1908</v>
      </c>
      <c r="D147" s="298">
        <v>43441</v>
      </c>
      <c r="E147" s="297">
        <v>1</v>
      </c>
      <c r="F147" s="289">
        <v>489767272</v>
      </c>
      <c r="G147" s="297">
        <v>1</v>
      </c>
      <c r="H147" s="289">
        <v>489767272</v>
      </c>
      <c r="I147" s="310">
        <f t="shared" si="8"/>
        <v>0</v>
      </c>
      <c r="J147" s="311">
        <f t="shared" si="9"/>
        <v>0</v>
      </c>
      <c r="K147" s="299"/>
    </row>
    <row r="148" spans="1:11" ht="14.25">
      <c r="A148" s="297">
        <f>IF(B148="","",COUNTA($B$15:B148))</f>
        <v>134</v>
      </c>
      <c r="B148" s="287" t="s">
        <v>1894</v>
      </c>
      <c r="C148" s="288" t="s">
        <v>1925</v>
      </c>
      <c r="D148" s="298">
        <v>43441</v>
      </c>
      <c r="E148" s="297">
        <v>1</v>
      </c>
      <c r="F148" s="289">
        <v>489767272</v>
      </c>
      <c r="G148" s="297">
        <v>1</v>
      </c>
      <c r="H148" s="289">
        <v>489767272</v>
      </c>
      <c r="I148" s="310">
        <f t="shared" si="8"/>
        <v>0</v>
      </c>
      <c r="J148" s="311">
        <f t="shared" si="9"/>
        <v>0</v>
      </c>
      <c r="K148" s="299"/>
    </row>
    <row r="149" spans="1:11" ht="14.25">
      <c r="A149" s="297">
        <f>IF(B149="","",COUNTA($B$15:B149))</f>
        <v>135</v>
      </c>
      <c r="B149" s="287" t="s">
        <v>1885</v>
      </c>
      <c r="C149" s="288" t="s">
        <v>1916</v>
      </c>
      <c r="D149" s="298">
        <v>43441</v>
      </c>
      <c r="E149" s="297">
        <v>1</v>
      </c>
      <c r="F149" s="289">
        <v>489767272</v>
      </c>
      <c r="G149" s="297">
        <v>1</v>
      </c>
      <c r="H149" s="289">
        <v>489767272</v>
      </c>
      <c r="I149" s="310">
        <f t="shared" si="8"/>
        <v>0</v>
      </c>
      <c r="J149" s="311">
        <f t="shared" si="9"/>
        <v>0</v>
      </c>
      <c r="K149" s="299"/>
    </row>
    <row r="150" spans="1:11" ht="14.25">
      <c r="A150" s="297">
        <f>IF(B150="","",COUNTA($B$15:B150))</f>
        <v>136</v>
      </c>
      <c r="B150" s="287" t="s">
        <v>1892</v>
      </c>
      <c r="C150" s="288" t="s">
        <v>1923</v>
      </c>
      <c r="D150" s="298">
        <v>43441</v>
      </c>
      <c r="E150" s="297">
        <v>1</v>
      </c>
      <c r="F150" s="289">
        <v>489767272</v>
      </c>
      <c r="G150" s="297">
        <v>1</v>
      </c>
      <c r="H150" s="289">
        <v>489767272</v>
      </c>
      <c r="I150" s="310">
        <f t="shared" si="8"/>
        <v>0</v>
      </c>
      <c r="J150" s="311">
        <f t="shared" si="9"/>
        <v>0</v>
      </c>
      <c r="K150" s="299"/>
    </row>
    <row r="151" spans="1:11" ht="14.25">
      <c r="A151" s="297">
        <f>IF(B151="","",COUNTA($B$15:B151))</f>
        <v>137</v>
      </c>
      <c r="B151" s="287" t="s">
        <v>1878</v>
      </c>
      <c r="C151" s="288" t="s">
        <v>1909</v>
      </c>
      <c r="D151" s="298">
        <v>43441</v>
      </c>
      <c r="E151" s="297">
        <v>1</v>
      </c>
      <c r="F151" s="289">
        <v>489767272</v>
      </c>
      <c r="G151" s="297">
        <v>1</v>
      </c>
      <c r="H151" s="289">
        <v>489767272</v>
      </c>
      <c r="I151" s="310">
        <f t="shared" si="8"/>
        <v>0</v>
      </c>
      <c r="J151" s="311">
        <f t="shared" si="9"/>
        <v>0</v>
      </c>
      <c r="K151" s="299"/>
    </row>
    <row r="152" spans="1:11" ht="14.25">
      <c r="A152" s="297">
        <f>IF(B152="","",COUNTA($B$15:B152))</f>
        <v>138</v>
      </c>
      <c r="B152" s="287" t="s">
        <v>1891</v>
      </c>
      <c r="C152" s="288" t="s">
        <v>1922</v>
      </c>
      <c r="D152" s="298">
        <v>43441</v>
      </c>
      <c r="E152" s="297">
        <v>1</v>
      </c>
      <c r="F152" s="289">
        <v>489767272</v>
      </c>
      <c r="G152" s="297">
        <v>1</v>
      </c>
      <c r="H152" s="289">
        <v>489767272</v>
      </c>
      <c r="I152" s="310">
        <f t="shared" si="8"/>
        <v>0</v>
      </c>
      <c r="J152" s="311">
        <f t="shared" si="9"/>
        <v>0</v>
      </c>
      <c r="K152" s="299"/>
    </row>
    <row r="153" spans="1:11" ht="14.25">
      <c r="A153" s="297">
        <f>IF(B153="","",COUNTA($B$15:B153))</f>
        <v>139</v>
      </c>
      <c r="B153" s="287" t="s">
        <v>1880</v>
      </c>
      <c r="C153" s="288" t="s">
        <v>1911</v>
      </c>
      <c r="D153" s="298">
        <v>43441</v>
      </c>
      <c r="E153" s="297">
        <v>1</v>
      </c>
      <c r="F153" s="289">
        <v>489767272</v>
      </c>
      <c r="G153" s="297">
        <v>1</v>
      </c>
      <c r="H153" s="289">
        <v>489767272</v>
      </c>
      <c r="I153" s="310">
        <f t="shared" si="8"/>
        <v>0</v>
      </c>
      <c r="J153" s="311">
        <f t="shared" si="9"/>
        <v>0</v>
      </c>
      <c r="K153" s="299"/>
    </row>
    <row r="154" spans="1:11" ht="14.25">
      <c r="A154" s="297">
        <f>IF(B154="","",COUNTA($B$15:B154))</f>
        <v>140</v>
      </c>
      <c r="B154" s="287" t="s">
        <v>1882</v>
      </c>
      <c r="C154" s="288" t="s">
        <v>1914</v>
      </c>
      <c r="D154" s="298">
        <v>43441</v>
      </c>
      <c r="E154" s="297">
        <v>1</v>
      </c>
      <c r="F154" s="289">
        <v>489767272</v>
      </c>
      <c r="G154" s="297">
        <v>1</v>
      </c>
      <c r="H154" s="289">
        <v>489767272</v>
      </c>
      <c r="I154" s="310">
        <f t="shared" si="8"/>
        <v>0</v>
      </c>
      <c r="J154" s="311">
        <f t="shared" si="9"/>
        <v>0</v>
      </c>
      <c r="K154" s="299"/>
    </row>
    <row r="155" spans="1:11" ht="14.25">
      <c r="A155" s="297">
        <f>IF(B155="","",COUNTA($B$15:B155))</f>
        <v>141</v>
      </c>
      <c r="B155" s="287" t="s">
        <v>1875</v>
      </c>
      <c r="C155" s="288" t="s">
        <v>1906</v>
      </c>
      <c r="D155" s="298">
        <v>43441</v>
      </c>
      <c r="E155" s="297">
        <v>1</v>
      </c>
      <c r="F155" s="289">
        <v>489767272</v>
      </c>
      <c r="G155" s="297">
        <v>1</v>
      </c>
      <c r="H155" s="289">
        <v>489767272</v>
      </c>
      <c r="I155" s="310">
        <f t="shared" si="8"/>
        <v>0</v>
      </c>
      <c r="J155" s="311">
        <f t="shared" si="9"/>
        <v>0</v>
      </c>
      <c r="K155" s="299"/>
    </row>
    <row r="156" spans="1:11" ht="14.25">
      <c r="A156" s="297">
        <f>IF(B156="","",COUNTA($B$15:B156))</f>
        <v>142</v>
      </c>
      <c r="B156" s="287" t="s">
        <v>1879</v>
      </c>
      <c r="C156" s="288" t="s">
        <v>1910</v>
      </c>
      <c r="D156" s="298">
        <v>43441</v>
      </c>
      <c r="E156" s="297">
        <v>1</v>
      </c>
      <c r="F156" s="289">
        <v>489767272</v>
      </c>
      <c r="G156" s="297">
        <v>1</v>
      </c>
      <c r="H156" s="289">
        <v>489767272</v>
      </c>
      <c r="I156" s="310">
        <f t="shared" si="8"/>
        <v>0</v>
      </c>
      <c r="J156" s="311">
        <f t="shared" si="9"/>
        <v>0</v>
      </c>
      <c r="K156" s="299"/>
    </row>
    <row r="157" spans="1:11" ht="14.25">
      <c r="A157" s="297">
        <f>IF(B157="","",COUNTA($B$15:B157))</f>
        <v>143</v>
      </c>
      <c r="B157" s="287" t="s">
        <v>1887</v>
      </c>
      <c r="C157" s="288" t="s">
        <v>1918</v>
      </c>
      <c r="D157" s="298">
        <v>43441</v>
      </c>
      <c r="E157" s="297">
        <v>1</v>
      </c>
      <c r="F157" s="289">
        <v>489767272</v>
      </c>
      <c r="G157" s="297">
        <v>1</v>
      </c>
      <c r="H157" s="289">
        <v>489767272</v>
      </c>
      <c r="I157" s="310">
        <f t="shared" si="8"/>
        <v>0</v>
      </c>
      <c r="J157" s="311">
        <f t="shared" si="9"/>
        <v>0</v>
      </c>
      <c r="K157" s="299"/>
    </row>
    <row r="158" spans="1:11" ht="14.25">
      <c r="A158" s="297">
        <f>IF(B158="","",COUNTA($B$15:B158))</f>
        <v>144</v>
      </c>
      <c r="B158" s="287" t="s">
        <v>1886</v>
      </c>
      <c r="C158" s="288" t="s">
        <v>1917</v>
      </c>
      <c r="D158" s="298">
        <v>43441</v>
      </c>
      <c r="E158" s="297">
        <v>1</v>
      </c>
      <c r="F158" s="289">
        <v>489767272</v>
      </c>
      <c r="G158" s="297">
        <v>1</v>
      </c>
      <c r="H158" s="289">
        <v>489767272</v>
      </c>
      <c r="I158" s="310">
        <f t="shared" si="8"/>
        <v>0</v>
      </c>
      <c r="J158" s="311">
        <f t="shared" si="9"/>
        <v>0</v>
      </c>
      <c r="K158" s="299"/>
    </row>
    <row r="159" spans="1:11" ht="14.25">
      <c r="A159" s="297">
        <f>IF(B159="","",COUNTA($B$15:B159))</f>
        <v>145</v>
      </c>
      <c r="B159" s="287" t="s">
        <v>704</v>
      </c>
      <c r="C159" s="291" t="s">
        <v>1500</v>
      </c>
      <c r="D159" s="298">
        <v>41640</v>
      </c>
      <c r="E159" s="297">
        <v>1</v>
      </c>
      <c r="F159" s="289">
        <v>690295455</v>
      </c>
      <c r="G159" s="297">
        <v>1</v>
      </c>
      <c r="H159" s="289">
        <v>690295455</v>
      </c>
      <c r="I159" s="310">
        <f t="shared" si="8"/>
        <v>0</v>
      </c>
      <c r="J159" s="311">
        <f t="shared" si="9"/>
        <v>0</v>
      </c>
      <c r="K159" s="299"/>
    </row>
    <row r="160" spans="1:11" ht="14.25">
      <c r="A160" s="297">
        <f>IF(B160="","",COUNTA($B$15:B160))</f>
        <v>146</v>
      </c>
      <c r="B160" s="287" t="s">
        <v>1709</v>
      </c>
      <c r="C160" s="288" t="s">
        <v>1710</v>
      </c>
      <c r="D160" s="298">
        <v>43090</v>
      </c>
      <c r="E160" s="297">
        <v>1</v>
      </c>
      <c r="F160" s="289">
        <v>396190000</v>
      </c>
      <c r="G160" s="297">
        <v>1</v>
      </c>
      <c r="H160" s="289">
        <v>396190000</v>
      </c>
      <c r="I160" s="310">
        <f t="shared" si="8"/>
        <v>0</v>
      </c>
      <c r="J160" s="311">
        <f t="shared" si="9"/>
        <v>0</v>
      </c>
      <c r="K160" s="299"/>
    </row>
    <row r="161" spans="1:11" ht="14.25">
      <c r="A161" s="297">
        <f>IF(B161="","",COUNTA($B$15:B161))</f>
        <v>147</v>
      </c>
      <c r="B161" s="287" t="s">
        <v>1712</v>
      </c>
      <c r="C161" s="288" t="s">
        <v>1715</v>
      </c>
      <c r="D161" s="298">
        <v>43090</v>
      </c>
      <c r="E161" s="297">
        <v>1</v>
      </c>
      <c r="F161" s="289">
        <v>431859091</v>
      </c>
      <c r="G161" s="297">
        <v>1</v>
      </c>
      <c r="H161" s="289">
        <v>431859091</v>
      </c>
      <c r="I161" s="310">
        <f t="shared" si="8"/>
        <v>0</v>
      </c>
      <c r="J161" s="311">
        <f t="shared" si="9"/>
        <v>0</v>
      </c>
      <c r="K161" s="299"/>
    </row>
    <row r="162" spans="1:11" ht="14.25">
      <c r="A162" s="297">
        <f>IF(B162="","",COUNTA($B$15:B162))</f>
        <v>148</v>
      </c>
      <c r="B162" s="287" t="s">
        <v>1713</v>
      </c>
      <c r="C162" s="288" t="s">
        <v>1716</v>
      </c>
      <c r="D162" s="298">
        <v>43090</v>
      </c>
      <c r="E162" s="297">
        <v>1</v>
      </c>
      <c r="F162" s="289">
        <v>431859092</v>
      </c>
      <c r="G162" s="297">
        <v>1</v>
      </c>
      <c r="H162" s="289">
        <v>431859092</v>
      </c>
      <c r="I162" s="310">
        <f t="shared" si="8"/>
        <v>0</v>
      </c>
      <c r="J162" s="311">
        <f t="shared" si="9"/>
        <v>0</v>
      </c>
      <c r="K162" s="299"/>
    </row>
    <row r="163" spans="1:11" ht="14.25">
      <c r="A163" s="297">
        <f>IF(B163="","",COUNTA($B$15:B163))</f>
        <v>149</v>
      </c>
      <c r="B163" s="287" t="s">
        <v>1711</v>
      </c>
      <c r="C163" s="288" t="s">
        <v>1714</v>
      </c>
      <c r="D163" s="298">
        <v>43090</v>
      </c>
      <c r="E163" s="297">
        <v>1</v>
      </c>
      <c r="F163" s="289">
        <v>431859091</v>
      </c>
      <c r="G163" s="297">
        <v>1</v>
      </c>
      <c r="H163" s="289">
        <v>431859091</v>
      </c>
      <c r="I163" s="310">
        <f t="shared" si="8"/>
        <v>0</v>
      </c>
      <c r="J163" s="311">
        <f t="shared" si="9"/>
        <v>0</v>
      </c>
      <c r="K163" s="299"/>
    </row>
    <row r="164" spans="1:11" ht="14.25">
      <c r="A164" s="297">
        <f>IF(B164="","",COUNTA($B$15:B164))</f>
        <v>150</v>
      </c>
      <c r="B164" s="287" t="s">
        <v>419</v>
      </c>
      <c r="C164" s="291" t="s">
        <v>1283</v>
      </c>
      <c r="D164" s="298">
        <v>40603</v>
      </c>
      <c r="E164" s="297">
        <v>1</v>
      </c>
      <c r="F164" s="289">
        <v>551824546</v>
      </c>
      <c r="G164" s="297">
        <v>1</v>
      </c>
      <c r="H164" s="289">
        <v>551824546</v>
      </c>
      <c r="I164" s="310">
        <f t="shared" si="8"/>
        <v>0</v>
      </c>
      <c r="J164" s="311">
        <f t="shared" si="9"/>
        <v>0</v>
      </c>
      <c r="K164" s="299"/>
    </row>
    <row r="165" spans="1:11" ht="14.25">
      <c r="A165" s="297">
        <f>IF(B165="","",COUNTA($B$15:B165))</f>
        <v>151</v>
      </c>
      <c r="B165" s="287" t="s">
        <v>420</v>
      </c>
      <c r="C165" s="291" t="s">
        <v>1159</v>
      </c>
      <c r="D165" s="298">
        <v>40603</v>
      </c>
      <c r="E165" s="297">
        <v>1</v>
      </c>
      <c r="F165" s="289">
        <v>551824546</v>
      </c>
      <c r="G165" s="297">
        <v>1</v>
      </c>
      <c r="H165" s="289">
        <v>551824546</v>
      </c>
      <c r="I165" s="310">
        <f t="shared" si="8"/>
        <v>0</v>
      </c>
      <c r="J165" s="311">
        <f t="shared" si="9"/>
        <v>0</v>
      </c>
      <c r="K165" s="299"/>
    </row>
    <row r="166" spans="1:11" ht="14.25">
      <c r="A166" s="297">
        <f>IF(B166="","",COUNTA($B$15:B166))</f>
        <v>152</v>
      </c>
      <c r="B166" s="287" t="s">
        <v>679</v>
      </c>
      <c r="C166" s="291" t="s">
        <v>1154</v>
      </c>
      <c r="D166" s="298">
        <v>39142</v>
      </c>
      <c r="E166" s="297">
        <v>1</v>
      </c>
      <c r="F166" s="289">
        <v>279559386</v>
      </c>
      <c r="G166" s="297">
        <v>1</v>
      </c>
      <c r="H166" s="289">
        <v>279559386</v>
      </c>
      <c r="I166" s="310">
        <f t="shared" si="8"/>
        <v>0</v>
      </c>
      <c r="J166" s="311">
        <f t="shared" si="9"/>
        <v>0</v>
      </c>
      <c r="K166" s="299"/>
    </row>
    <row r="167" spans="1:11" ht="14.25">
      <c r="A167" s="297">
        <f>IF(B167="","",COUNTA($B$15:B167))</f>
        <v>153</v>
      </c>
      <c r="B167" s="287" t="s">
        <v>205</v>
      </c>
      <c r="C167" s="288" t="s">
        <v>1941</v>
      </c>
      <c r="D167" s="298">
        <v>39142</v>
      </c>
      <c r="E167" s="297">
        <v>1</v>
      </c>
      <c r="F167" s="289">
        <v>340534364</v>
      </c>
      <c r="G167" s="297">
        <v>1</v>
      </c>
      <c r="H167" s="289">
        <v>340534364</v>
      </c>
      <c r="I167" s="310">
        <f t="shared" si="8"/>
        <v>0</v>
      </c>
      <c r="J167" s="311">
        <f t="shared" si="9"/>
        <v>0</v>
      </c>
      <c r="K167" s="299"/>
    </row>
    <row r="168" spans="1:11" ht="14.25">
      <c r="A168" s="297">
        <f>IF(B168="","",COUNTA($B$15:B168))</f>
        <v>154</v>
      </c>
      <c r="B168" s="287" t="s">
        <v>449</v>
      </c>
      <c r="C168" s="291" t="s">
        <v>1167</v>
      </c>
      <c r="D168" s="298">
        <v>40695</v>
      </c>
      <c r="E168" s="297">
        <v>1</v>
      </c>
      <c r="F168" s="289">
        <v>544597273</v>
      </c>
      <c r="G168" s="297">
        <v>1</v>
      </c>
      <c r="H168" s="289">
        <v>544597273</v>
      </c>
      <c r="I168" s="310">
        <f t="shared" si="8"/>
        <v>0</v>
      </c>
      <c r="J168" s="311">
        <f t="shared" si="9"/>
        <v>0</v>
      </c>
      <c r="K168" s="299"/>
    </row>
    <row r="169" spans="1:11" ht="14.25">
      <c r="A169" s="297">
        <f>IF(B169="","",COUNTA($B$15:B169))</f>
        <v>155</v>
      </c>
      <c r="B169" s="287" t="s">
        <v>448</v>
      </c>
      <c r="C169" s="291" t="s">
        <v>1166</v>
      </c>
      <c r="D169" s="298">
        <v>40695</v>
      </c>
      <c r="E169" s="297">
        <v>1</v>
      </c>
      <c r="F169" s="289">
        <v>544597273</v>
      </c>
      <c r="G169" s="297">
        <v>1</v>
      </c>
      <c r="H169" s="289">
        <v>544597273</v>
      </c>
      <c r="I169" s="310">
        <f t="shared" si="8"/>
        <v>0</v>
      </c>
      <c r="J169" s="311">
        <f t="shared" si="9"/>
        <v>0</v>
      </c>
      <c r="K169" s="299"/>
    </row>
    <row r="170" spans="1:11" ht="14.25">
      <c r="A170" s="297">
        <f>IF(B170="","",COUNTA($B$15:B170))</f>
        <v>156</v>
      </c>
      <c r="B170" s="287" t="s">
        <v>450</v>
      </c>
      <c r="C170" s="291" t="s">
        <v>1168</v>
      </c>
      <c r="D170" s="298">
        <v>40695</v>
      </c>
      <c r="E170" s="297">
        <v>1</v>
      </c>
      <c r="F170" s="289">
        <v>544597273</v>
      </c>
      <c r="G170" s="297">
        <v>1</v>
      </c>
      <c r="H170" s="289">
        <v>544597273</v>
      </c>
      <c r="I170" s="310">
        <f t="shared" si="8"/>
        <v>0</v>
      </c>
      <c r="J170" s="311">
        <f t="shared" si="9"/>
        <v>0</v>
      </c>
      <c r="K170" s="299"/>
    </row>
    <row r="171" spans="1:11" ht="14.25">
      <c r="A171" s="297">
        <f>IF(B171="","",COUNTA($B$15:B171))</f>
        <v>157</v>
      </c>
      <c r="B171" s="287" t="s">
        <v>447</v>
      </c>
      <c r="C171" s="291" t="s">
        <v>1165</v>
      </c>
      <c r="D171" s="298">
        <v>40695</v>
      </c>
      <c r="E171" s="297">
        <v>1</v>
      </c>
      <c r="F171" s="289">
        <v>544597273</v>
      </c>
      <c r="G171" s="297">
        <v>1</v>
      </c>
      <c r="H171" s="289">
        <v>544597273</v>
      </c>
      <c r="I171" s="310">
        <f t="shared" si="8"/>
        <v>0</v>
      </c>
      <c r="J171" s="311">
        <f t="shared" si="9"/>
        <v>0</v>
      </c>
      <c r="K171" s="299"/>
    </row>
    <row r="172" spans="1:11" ht="14.25">
      <c r="A172" s="297">
        <f>IF(B172="","",COUNTA($B$15:B172))</f>
        <v>158</v>
      </c>
      <c r="B172" s="287" t="s">
        <v>445</v>
      </c>
      <c r="C172" s="291" t="s">
        <v>1163</v>
      </c>
      <c r="D172" s="298">
        <v>40695</v>
      </c>
      <c r="E172" s="297">
        <v>1</v>
      </c>
      <c r="F172" s="289">
        <v>544597273</v>
      </c>
      <c r="G172" s="297">
        <v>1</v>
      </c>
      <c r="H172" s="289">
        <v>544597273</v>
      </c>
      <c r="I172" s="310">
        <f t="shared" si="8"/>
        <v>0</v>
      </c>
      <c r="J172" s="311">
        <f t="shared" si="9"/>
        <v>0</v>
      </c>
      <c r="K172" s="299"/>
    </row>
    <row r="173" spans="1:11" ht="14.25">
      <c r="A173" s="297">
        <f>IF(B173="","",COUNTA($B$15:B173))</f>
        <v>159</v>
      </c>
      <c r="B173" s="287" t="s">
        <v>446</v>
      </c>
      <c r="C173" s="291" t="s">
        <v>1164</v>
      </c>
      <c r="D173" s="298">
        <v>40695</v>
      </c>
      <c r="E173" s="297">
        <v>1</v>
      </c>
      <c r="F173" s="289">
        <v>544597273</v>
      </c>
      <c r="G173" s="297">
        <v>1</v>
      </c>
      <c r="H173" s="289">
        <v>544597273</v>
      </c>
      <c r="I173" s="310">
        <f t="shared" si="8"/>
        <v>0</v>
      </c>
      <c r="J173" s="311">
        <f t="shared" si="9"/>
        <v>0</v>
      </c>
      <c r="K173" s="299"/>
    </row>
    <row r="174" spans="1:11" ht="14.25">
      <c r="A174" s="297">
        <f>IF(B174="","",COUNTA($B$15:B174))</f>
        <v>160</v>
      </c>
      <c r="B174" s="287" t="s">
        <v>1594</v>
      </c>
      <c r="C174" s="291" t="s">
        <v>1599</v>
      </c>
      <c r="D174" s="298">
        <v>42795</v>
      </c>
      <c r="E174" s="297">
        <v>1</v>
      </c>
      <c r="F174" s="289">
        <v>417919091</v>
      </c>
      <c r="G174" s="297">
        <v>1</v>
      </c>
      <c r="H174" s="289">
        <v>417919091</v>
      </c>
      <c r="I174" s="310">
        <f t="shared" si="8"/>
        <v>0</v>
      </c>
      <c r="J174" s="311">
        <f t="shared" si="9"/>
        <v>0</v>
      </c>
      <c r="K174" s="299"/>
    </row>
    <row r="175" spans="1:11" ht="14.25">
      <c r="A175" s="297">
        <f>IF(B175="","",COUNTA($B$15:B175))</f>
        <v>161</v>
      </c>
      <c r="B175" s="287" t="s">
        <v>1595</v>
      </c>
      <c r="C175" s="291" t="s">
        <v>1609</v>
      </c>
      <c r="D175" s="298">
        <v>42795</v>
      </c>
      <c r="E175" s="297">
        <v>1</v>
      </c>
      <c r="F175" s="289">
        <v>417919091</v>
      </c>
      <c r="G175" s="297">
        <v>1</v>
      </c>
      <c r="H175" s="289">
        <v>417919091</v>
      </c>
      <c r="I175" s="310">
        <f t="shared" ref="I175:I183" si="10">G175-E175</f>
        <v>0</v>
      </c>
      <c r="J175" s="311">
        <f t="shared" ref="J175:J183" si="11">H175-F175</f>
        <v>0</v>
      </c>
      <c r="K175" s="299"/>
    </row>
    <row r="176" spans="1:11" ht="14.25">
      <c r="A176" s="297">
        <f>IF(B176="","",COUNTA($B$15:B176))</f>
        <v>162</v>
      </c>
      <c r="B176" s="287" t="s">
        <v>1597</v>
      </c>
      <c r="C176" s="291" t="s">
        <v>1601</v>
      </c>
      <c r="D176" s="298">
        <v>42795</v>
      </c>
      <c r="E176" s="297">
        <v>1</v>
      </c>
      <c r="F176" s="289">
        <v>417919091</v>
      </c>
      <c r="G176" s="297">
        <v>1</v>
      </c>
      <c r="H176" s="289">
        <v>417919091</v>
      </c>
      <c r="I176" s="310">
        <f t="shared" si="10"/>
        <v>0</v>
      </c>
      <c r="J176" s="311">
        <f t="shared" si="11"/>
        <v>0</v>
      </c>
      <c r="K176" s="299"/>
    </row>
    <row r="177" spans="1:11" ht="14.25">
      <c r="A177" s="297">
        <f>IF(B177="","",COUNTA($B$15:B177))</f>
        <v>163</v>
      </c>
      <c r="B177" s="287" t="s">
        <v>1598</v>
      </c>
      <c r="C177" s="291" t="s">
        <v>1602</v>
      </c>
      <c r="D177" s="298">
        <v>42795</v>
      </c>
      <c r="E177" s="297">
        <v>1</v>
      </c>
      <c r="F177" s="289">
        <v>417919091</v>
      </c>
      <c r="G177" s="297">
        <v>1</v>
      </c>
      <c r="H177" s="289">
        <v>417919091</v>
      </c>
      <c r="I177" s="310">
        <f t="shared" si="10"/>
        <v>0</v>
      </c>
      <c r="J177" s="311">
        <f t="shared" si="11"/>
        <v>0</v>
      </c>
      <c r="K177" s="299"/>
    </row>
    <row r="178" spans="1:11" ht="14.25">
      <c r="A178" s="297">
        <f>IF(B178="","",COUNTA($B$15:B178))</f>
        <v>164</v>
      </c>
      <c r="B178" s="287" t="s">
        <v>1596</v>
      </c>
      <c r="C178" s="291" t="s">
        <v>1600</v>
      </c>
      <c r="D178" s="298">
        <v>42795</v>
      </c>
      <c r="E178" s="297">
        <v>1</v>
      </c>
      <c r="F178" s="289">
        <v>417919091</v>
      </c>
      <c r="G178" s="297">
        <v>1</v>
      </c>
      <c r="H178" s="289">
        <v>417919091</v>
      </c>
      <c r="I178" s="310">
        <f t="shared" si="10"/>
        <v>0</v>
      </c>
      <c r="J178" s="311">
        <f t="shared" si="11"/>
        <v>0</v>
      </c>
      <c r="K178" s="299"/>
    </row>
    <row r="179" spans="1:11" ht="14.25">
      <c r="A179" s="297">
        <f>IF(B179="","",COUNTA($B$15:B179))</f>
        <v>165</v>
      </c>
      <c r="B179" s="287" t="s">
        <v>1120</v>
      </c>
      <c r="C179" s="291" t="s">
        <v>2065</v>
      </c>
      <c r="D179" s="298">
        <v>42156</v>
      </c>
      <c r="E179" s="297">
        <v>1</v>
      </c>
      <c r="F179" s="289">
        <f>1618021818+145454545</f>
        <v>1763476363</v>
      </c>
      <c r="G179" s="297">
        <v>1</v>
      </c>
      <c r="H179" s="289">
        <f>1618021818+145454545</f>
        <v>1763476363</v>
      </c>
      <c r="I179" s="310">
        <f t="shared" si="10"/>
        <v>0</v>
      </c>
      <c r="J179" s="311">
        <f t="shared" si="11"/>
        <v>0</v>
      </c>
      <c r="K179" s="299"/>
    </row>
    <row r="180" spans="1:11" ht="14.25">
      <c r="A180" s="297">
        <f>IF(B180="","",COUNTA($B$15:B180))</f>
        <v>166</v>
      </c>
      <c r="B180" s="287" t="s">
        <v>1121</v>
      </c>
      <c r="C180" s="291" t="s">
        <v>2066</v>
      </c>
      <c r="D180" s="298">
        <v>42156</v>
      </c>
      <c r="E180" s="297">
        <v>1</v>
      </c>
      <c r="F180" s="289">
        <f>1618021818+145454545</f>
        <v>1763476363</v>
      </c>
      <c r="G180" s="297">
        <v>1</v>
      </c>
      <c r="H180" s="289">
        <f>1618021818+145454545</f>
        <v>1763476363</v>
      </c>
      <c r="I180" s="310">
        <f t="shared" si="10"/>
        <v>0</v>
      </c>
      <c r="J180" s="311">
        <f t="shared" si="11"/>
        <v>0</v>
      </c>
      <c r="K180" s="299"/>
    </row>
    <row r="181" spans="1:11" ht="14.25">
      <c r="A181" s="297">
        <f>IF(B181="","",COUNTA($B$15:B181))</f>
        <v>167</v>
      </c>
      <c r="B181" s="287" t="s">
        <v>468</v>
      </c>
      <c r="C181" s="291" t="s">
        <v>989</v>
      </c>
      <c r="D181" s="300">
        <v>36982</v>
      </c>
      <c r="E181" s="297">
        <v>1</v>
      </c>
      <c r="F181" s="289">
        <v>303031140</v>
      </c>
      <c r="G181" s="297">
        <v>1</v>
      </c>
      <c r="H181" s="289">
        <v>303031140</v>
      </c>
      <c r="I181" s="310">
        <f t="shared" si="10"/>
        <v>0</v>
      </c>
      <c r="J181" s="311">
        <f t="shared" si="11"/>
        <v>0</v>
      </c>
      <c r="K181" s="299"/>
    </row>
    <row r="182" spans="1:11" ht="14.25">
      <c r="A182" s="297">
        <f>IF(B182="","",COUNTA($B$15:B182))</f>
        <v>168</v>
      </c>
      <c r="B182" s="287" t="s">
        <v>389</v>
      </c>
      <c r="C182" s="291" t="s">
        <v>993</v>
      </c>
      <c r="D182" s="300">
        <v>37773</v>
      </c>
      <c r="E182" s="297">
        <v>1</v>
      </c>
      <c r="F182" s="289">
        <v>314898710</v>
      </c>
      <c r="G182" s="297">
        <v>1</v>
      </c>
      <c r="H182" s="289">
        <v>314898710</v>
      </c>
      <c r="I182" s="310">
        <f t="shared" si="10"/>
        <v>0</v>
      </c>
      <c r="J182" s="311">
        <f t="shared" si="11"/>
        <v>0</v>
      </c>
      <c r="K182" s="299"/>
    </row>
    <row r="183" spans="1:11" ht="14.25">
      <c r="A183" s="297">
        <f>IF(B183="","",COUNTA($B$15:B183))</f>
        <v>169</v>
      </c>
      <c r="B183" s="287" t="s">
        <v>573</v>
      </c>
      <c r="C183" s="291" t="s">
        <v>994</v>
      </c>
      <c r="D183" s="298">
        <v>37956</v>
      </c>
      <c r="E183" s="297">
        <v>1</v>
      </c>
      <c r="F183" s="289">
        <v>315617233</v>
      </c>
      <c r="G183" s="297">
        <v>1</v>
      </c>
      <c r="H183" s="289">
        <v>315617233</v>
      </c>
      <c r="I183" s="310">
        <f t="shared" si="10"/>
        <v>0</v>
      </c>
      <c r="J183" s="311">
        <f t="shared" si="11"/>
        <v>0</v>
      </c>
      <c r="K183" s="299"/>
    </row>
    <row r="184" spans="1:11">
      <c r="A184" s="326"/>
      <c r="B184" s="327"/>
      <c r="C184" s="328"/>
      <c r="D184" s="325" t="s">
        <v>2034</v>
      </c>
      <c r="E184" s="322">
        <f t="shared" ref="E184:J184" si="12">SUM(E15:E183)</f>
        <v>169</v>
      </c>
      <c r="F184" s="282">
        <f t="shared" si="12"/>
        <v>51949543474</v>
      </c>
      <c r="G184" s="322">
        <f t="shared" si="12"/>
        <v>169</v>
      </c>
      <c r="H184" s="282">
        <f t="shared" si="12"/>
        <v>51949543474</v>
      </c>
      <c r="I184" s="323">
        <f t="shared" si="12"/>
        <v>0</v>
      </c>
      <c r="J184" s="324">
        <f t="shared" si="12"/>
        <v>0</v>
      </c>
      <c r="K184" s="313"/>
    </row>
    <row r="185" spans="1:11" customFormat="1" ht="12.75"/>
    <row r="186" spans="1:11" customFormat="1" ht="12.75"/>
    <row r="187" spans="1:11" customFormat="1" ht="15" customHeight="1">
      <c r="A187" s="398" t="s">
        <v>2057</v>
      </c>
      <c r="B187" s="398"/>
      <c r="C187" s="398"/>
      <c r="D187" s="398"/>
      <c r="E187" s="398"/>
      <c r="F187" s="398"/>
      <c r="G187" s="398"/>
      <c r="H187" s="398"/>
      <c r="I187" s="398"/>
      <c r="J187" s="329" t="s">
        <v>2058</v>
      </c>
      <c r="K187" s="329"/>
    </row>
    <row r="188" spans="1:11" customFormat="1" ht="14.25">
      <c r="C188" s="280"/>
      <c r="E188" s="294"/>
      <c r="F188" s="281"/>
      <c r="H188" s="278"/>
      <c r="I188" s="278"/>
    </row>
    <row r="189" spans="1:11" customFormat="1" ht="14.25">
      <c r="C189" s="280"/>
      <c r="E189" s="294"/>
      <c r="F189" s="281"/>
      <c r="H189" s="278"/>
      <c r="I189" s="278"/>
    </row>
    <row r="190" spans="1:11" customFormat="1" ht="14.25">
      <c r="C190" s="280"/>
      <c r="E190" s="294"/>
      <c r="F190" s="281"/>
      <c r="H190" s="278"/>
      <c r="I190" s="278"/>
    </row>
    <row r="191" spans="1:11" customFormat="1" ht="14.25">
      <c r="C191" s="280"/>
      <c r="E191" s="294"/>
      <c r="F191" s="281"/>
      <c r="H191" s="278"/>
      <c r="I191" s="278"/>
    </row>
    <row r="192" spans="1:11" customFormat="1" ht="14.25">
      <c r="C192" s="280"/>
      <c r="E192" s="294"/>
      <c r="F192" s="281"/>
      <c r="H192" s="278"/>
      <c r="I192" s="278"/>
    </row>
    <row r="193" spans="1:10" customFormat="1" ht="15" customHeight="1">
      <c r="A193" s="398" t="s">
        <v>2067</v>
      </c>
      <c r="B193" s="398"/>
      <c r="C193" s="398"/>
      <c r="D193" s="398"/>
      <c r="E193" s="398"/>
      <c r="F193" s="398"/>
      <c r="G193" s="398"/>
      <c r="H193" s="398"/>
      <c r="I193" s="398"/>
      <c r="J193" s="329" t="s">
        <v>2059</v>
      </c>
    </row>
  </sheetData>
  <autoFilter ref="A14:N184"/>
  <mergeCells count="12">
    <mergeCell ref="H1:J1"/>
    <mergeCell ref="H2:J2"/>
    <mergeCell ref="K13:K14"/>
    <mergeCell ref="A187:I187"/>
    <mergeCell ref="A193:I193"/>
    <mergeCell ref="A13:A14"/>
    <mergeCell ref="B13:B14"/>
    <mergeCell ref="C13:C14"/>
    <mergeCell ref="D13:D14"/>
    <mergeCell ref="E13:F13"/>
    <mergeCell ref="G13:H13"/>
    <mergeCell ref="I13:J13"/>
  </mergeCells>
  <conditionalFormatting sqref="A37">
    <cfRule type="duplicateValues" dxfId="114" priority="117"/>
  </conditionalFormatting>
  <conditionalFormatting sqref="A37">
    <cfRule type="duplicateValues" dxfId="113" priority="118"/>
  </conditionalFormatting>
  <conditionalFormatting sqref="A28">
    <cfRule type="duplicateValues" dxfId="112" priority="107"/>
  </conditionalFormatting>
  <conditionalFormatting sqref="A28">
    <cfRule type="duplicateValues" dxfId="111" priority="108"/>
  </conditionalFormatting>
  <conditionalFormatting sqref="A38:A39 A41">
    <cfRule type="duplicateValues" dxfId="110" priority="105"/>
  </conditionalFormatting>
  <conditionalFormatting sqref="A38:A39">
    <cfRule type="duplicateValues" dxfId="109" priority="106"/>
  </conditionalFormatting>
  <conditionalFormatting sqref="A60">
    <cfRule type="duplicateValues" dxfId="108" priority="93"/>
  </conditionalFormatting>
  <conditionalFormatting sqref="A60">
    <cfRule type="duplicateValues" dxfId="107" priority="94"/>
  </conditionalFormatting>
  <conditionalFormatting sqref="A29">
    <cfRule type="duplicateValues" dxfId="106" priority="39"/>
  </conditionalFormatting>
  <conditionalFormatting sqref="A29">
    <cfRule type="duplicateValues" dxfId="105" priority="40"/>
  </conditionalFormatting>
  <conditionalFormatting sqref="B29">
    <cfRule type="duplicateValues" dxfId="104" priority="41"/>
  </conditionalFormatting>
  <conditionalFormatting sqref="B31">
    <cfRule type="duplicateValues" dxfId="103" priority="36"/>
  </conditionalFormatting>
  <conditionalFormatting sqref="A43:A46">
    <cfRule type="duplicateValues" dxfId="102" priority="33"/>
  </conditionalFormatting>
  <conditionalFormatting sqref="A43:A46">
    <cfRule type="duplicateValues" dxfId="101" priority="34"/>
  </conditionalFormatting>
  <conditionalFormatting sqref="B43">
    <cfRule type="duplicateValues" dxfId="100" priority="35"/>
  </conditionalFormatting>
  <conditionalFormatting sqref="B45">
    <cfRule type="duplicateValues" dxfId="99" priority="30"/>
  </conditionalFormatting>
  <conditionalFormatting sqref="B44">
    <cfRule type="duplicateValues" dxfId="98" priority="29"/>
  </conditionalFormatting>
  <conditionalFormatting sqref="B46">
    <cfRule type="duplicateValues" dxfId="97" priority="28"/>
  </conditionalFormatting>
  <conditionalFormatting sqref="A30:A32">
    <cfRule type="duplicateValues" dxfId="96" priority="21"/>
  </conditionalFormatting>
  <conditionalFormatting sqref="A30:A32">
    <cfRule type="duplicateValues" dxfId="95" priority="22"/>
  </conditionalFormatting>
  <conditionalFormatting sqref="B30">
    <cfRule type="duplicateValues" dxfId="94" priority="20"/>
  </conditionalFormatting>
  <conditionalFormatting sqref="B39">
    <cfRule type="duplicateValues" dxfId="93" priority="19"/>
  </conditionalFormatting>
  <conditionalFormatting sqref="B32">
    <cfRule type="duplicateValues" dxfId="92" priority="8"/>
  </conditionalFormatting>
  <conditionalFormatting sqref="A40">
    <cfRule type="duplicateValues" dxfId="91" priority="5"/>
  </conditionalFormatting>
  <conditionalFormatting sqref="A40">
    <cfRule type="duplicateValues" dxfId="90" priority="6"/>
  </conditionalFormatting>
  <conditionalFormatting sqref="B40">
    <cfRule type="duplicateValues" dxfId="89" priority="7"/>
  </conditionalFormatting>
  <conditionalFormatting sqref="A42 A15:A27 A33:A36 A61:A183 A47:A59">
    <cfRule type="duplicateValues" dxfId="88" priority="1097"/>
  </conditionalFormatting>
  <conditionalFormatting sqref="B33:B38 B15:B28 B47:B183 B41:B42">
    <cfRule type="duplicateValues" dxfId="87" priority="1112"/>
  </conditionalFormatting>
  <pageMargins left="0.27" right="0.23" top="0.46" bottom="0.53" header="0.31" footer="0.3"/>
  <pageSetup paperSize="9" scale="58" fitToHeight="0" orientation="landscape" r:id="rId1"/>
  <headerFooter scaleWithDoc="0" alignWithMargins="0">
    <oddFooter>Page &amp;P of &amp;N</oddFooter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K31"/>
  <sheetViews>
    <sheetView showGridLines="0" zoomScaleNormal="100" workbookViewId="0">
      <pane ySplit="14" topLeftCell="A15" activePane="bottomLeft" state="frozen"/>
      <selection activeCell="I15" sqref="I15"/>
      <selection pane="bottomLeft" activeCell="I15" sqref="I15"/>
    </sheetView>
  </sheetViews>
  <sheetFormatPr defaultColWidth="12.7109375" defaultRowHeight="15"/>
  <cols>
    <col min="1" max="1" width="8.140625" style="283" customWidth="1"/>
    <col min="2" max="2" width="16.28515625" style="280" customWidth="1"/>
    <col min="3" max="3" width="38.42578125" style="280" customWidth="1"/>
    <col min="4" max="4" width="18.42578125" style="278" customWidth="1"/>
    <col min="5" max="5" width="11.7109375" style="279" customWidth="1"/>
    <col min="6" max="6" width="19.42578125" style="281" customWidth="1"/>
    <col min="7" max="7" width="11.7109375" style="278" customWidth="1"/>
    <col min="8" max="8" width="19.42578125" style="278" customWidth="1"/>
    <col min="9" max="9" width="11.7109375" style="278" customWidth="1"/>
    <col min="10" max="10" width="19.42578125" style="278" customWidth="1"/>
    <col min="11" max="11" width="31.42578125" style="278" customWidth="1"/>
    <col min="12" max="16384" width="12.7109375" style="278"/>
  </cols>
  <sheetData>
    <row r="1" spans="1:11" customFormat="1" ht="15.75">
      <c r="A1" s="334" t="s">
        <v>2042</v>
      </c>
      <c r="D1" s="278"/>
      <c r="H1" s="388" t="s">
        <v>2043</v>
      </c>
      <c r="I1" s="389"/>
      <c r="J1" s="390"/>
      <c r="K1" s="306"/>
    </row>
    <row r="2" spans="1:11" customFormat="1" ht="28.5" customHeight="1">
      <c r="A2" s="334" t="s">
        <v>2087</v>
      </c>
      <c r="D2" s="278"/>
      <c r="H2" s="394" t="s">
        <v>2045</v>
      </c>
      <c r="I2" s="395"/>
      <c r="J2" s="396"/>
      <c r="K2" s="306"/>
    </row>
    <row r="3" spans="1:11" customFormat="1" ht="26.25">
      <c r="A3" s="312" t="s">
        <v>2044</v>
      </c>
      <c r="B3" s="278"/>
      <c r="C3" s="293"/>
      <c r="D3" s="293"/>
      <c r="E3" s="293"/>
      <c r="F3" s="293"/>
      <c r="G3" s="293"/>
      <c r="H3" s="293"/>
      <c r="I3" s="306"/>
    </row>
    <row r="4" spans="1:11">
      <c r="A4" s="304" t="s">
        <v>2060</v>
      </c>
      <c r="B4" s="305"/>
      <c r="C4" s="305"/>
      <c r="D4" s="306"/>
      <c r="E4" s="305"/>
      <c r="F4" s="305"/>
      <c r="G4" s="306"/>
      <c r="H4" s="306"/>
      <c r="I4" s="306"/>
      <c r="J4" s="306"/>
      <c r="K4" s="306"/>
    </row>
    <row r="5" spans="1:11" ht="14.25">
      <c r="A5" s="304" t="s">
        <v>2046</v>
      </c>
      <c r="C5" s="304" t="s">
        <v>2047</v>
      </c>
      <c r="D5" s="304" t="s">
        <v>2048</v>
      </c>
      <c r="E5" s="281"/>
      <c r="F5" s="304" t="s">
        <v>2049</v>
      </c>
      <c r="I5" s="306"/>
      <c r="J5" s="306"/>
      <c r="K5" s="306"/>
    </row>
    <row r="6" spans="1:11">
      <c r="A6" s="305"/>
      <c r="C6" s="304" t="s">
        <v>2063</v>
      </c>
      <c r="D6" s="304" t="s">
        <v>2051</v>
      </c>
      <c r="E6" s="281"/>
      <c r="F6" s="304" t="s">
        <v>2110</v>
      </c>
      <c r="I6" s="306"/>
      <c r="J6" s="306"/>
      <c r="K6" s="306"/>
    </row>
    <row r="7" spans="1:11">
      <c r="A7" s="305"/>
      <c r="C7" s="304" t="s">
        <v>2050</v>
      </c>
      <c r="D7" s="304" t="s">
        <v>2051</v>
      </c>
      <c r="E7" s="281"/>
      <c r="F7" s="304" t="s">
        <v>2052</v>
      </c>
      <c r="I7" s="306"/>
      <c r="J7" s="306"/>
      <c r="K7" s="306"/>
    </row>
    <row r="8" spans="1:11">
      <c r="A8" s="305"/>
      <c r="C8" s="304" t="s">
        <v>2053</v>
      </c>
      <c r="D8" s="304" t="s">
        <v>2054</v>
      </c>
      <c r="E8" s="281"/>
      <c r="F8" s="304" t="s">
        <v>2052</v>
      </c>
      <c r="I8" s="306"/>
      <c r="J8" s="306"/>
      <c r="K8" s="306"/>
    </row>
    <row r="9" spans="1:11">
      <c r="A9" s="305"/>
      <c r="C9" s="304" t="s">
        <v>2061</v>
      </c>
      <c r="D9" s="304" t="s">
        <v>2062</v>
      </c>
      <c r="E9" s="281"/>
      <c r="F9" s="304" t="s">
        <v>2052</v>
      </c>
      <c r="I9" s="306"/>
      <c r="J9" s="306"/>
      <c r="K9" s="306"/>
    </row>
    <row r="10" spans="1:11">
      <c r="A10" s="305"/>
      <c r="C10" s="304" t="s">
        <v>2055</v>
      </c>
      <c r="D10" s="304" t="s">
        <v>2051</v>
      </c>
      <c r="E10" s="281"/>
      <c r="F10" s="304" t="s">
        <v>2052</v>
      </c>
      <c r="I10" s="306"/>
      <c r="J10" s="306"/>
      <c r="K10" s="306"/>
    </row>
    <row r="11" spans="1:11">
      <c r="A11" s="304" t="s">
        <v>2056</v>
      </c>
      <c r="B11" s="305"/>
      <c r="C11" s="305"/>
      <c r="D11" s="306"/>
      <c r="E11" s="305"/>
      <c r="F11" s="305"/>
      <c r="G11" s="306"/>
      <c r="H11" s="306"/>
      <c r="I11" s="306"/>
      <c r="J11" s="306"/>
      <c r="K11" s="306"/>
    </row>
    <row r="12" spans="1:11" ht="14.25">
      <c r="A12" s="278"/>
      <c r="B12" s="278"/>
      <c r="C12" s="278"/>
      <c r="E12" s="278"/>
      <c r="F12" s="278"/>
    </row>
    <row r="13" spans="1:11" ht="18.75" customHeight="1">
      <c r="A13" s="399" t="s">
        <v>1905</v>
      </c>
      <c r="B13" s="399" t="s">
        <v>2035</v>
      </c>
      <c r="C13" s="399" t="s">
        <v>1946</v>
      </c>
      <c r="D13" s="400" t="s">
        <v>2064</v>
      </c>
      <c r="E13" s="399" t="s">
        <v>2036</v>
      </c>
      <c r="F13" s="399"/>
      <c r="G13" s="399" t="s">
        <v>2037</v>
      </c>
      <c r="H13" s="399"/>
      <c r="I13" s="399" t="s">
        <v>2038</v>
      </c>
      <c r="J13" s="399"/>
      <c r="K13" s="397" t="s">
        <v>2039</v>
      </c>
    </row>
    <row r="14" spans="1:11" ht="18.75" customHeight="1">
      <c r="A14" s="399"/>
      <c r="B14" s="399"/>
      <c r="C14" s="399"/>
      <c r="D14" s="400"/>
      <c r="E14" s="315" t="s">
        <v>2040</v>
      </c>
      <c r="F14" s="315" t="s">
        <v>2041</v>
      </c>
      <c r="G14" s="315" t="s">
        <v>2040</v>
      </c>
      <c r="H14" s="315" t="s">
        <v>2041</v>
      </c>
      <c r="I14" s="315" t="s">
        <v>2040</v>
      </c>
      <c r="J14" s="315" t="s">
        <v>2041</v>
      </c>
      <c r="K14" s="397"/>
    </row>
    <row r="15" spans="1:11" ht="14.25">
      <c r="A15" s="297">
        <f>IF(B15="","",COUNTA($B$15:B15))</f>
        <v>1</v>
      </c>
      <c r="B15" s="287" t="s">
        <v>564</v>
      </c>
      <c r="C15" s="288" t="s">
        <v>1019</v>
      </c>
      <c r="D15" s="298">
        <v>41061</v>
      </c>
      <c r="E15" s="297">
        <v>1</v>
      </c>
      <c r="F15" s="289">
        <v>34940000</v>
      </c>
      <c r="G15" s="297">
        <v>1</v>
      </c>
      <c r="H15" s="289">
        <v>34940000</v>
      </c>
      <c r="I15" s="310">
        <f t="shared" ref="I15:J21" si="0">G15-E15</f>
        <v>0</v>
      </c>
      <c r="J15" s="311">
        <f t="shared" si="0"/>
        <v>0</v>
      </c>
      <c r="K15" s="299"/>
    </row>
    <row r="16" spans="1:11" ht="14.25">
      <c r="A16" s="297">
        <f>IF(B16="","",COUNTA($B$15:B16))</f>
        <v>2</v>
      </c>
      <c r="B16" s="287" t="s">
        <v>1479</v>
      </c>
      <c r="C16" s="288" t="s">
        <v>1480</v>
      </c>
      <c r="D16" s="298">
        <v>42309</v>
      </c>
      <c r="E16" s="297">
        <v>1</v>
      </c>
      <c r="F16" s="289">
        <v>69900000</v>
      </c>
      <c r="G16" s="297">
        <v>1</v>
      </c>
      <c r="H16" s="289">
        <v>69900000</v>
      </c>
      <c r="I16" s="310">
        <f t="shared" si="0"/>
        <v>0</v>
      </c>
      <c r="J16" s="311">
        <f t="shared" si="0"/>
        <v>0</v>
      </c>
      <c r="K16" s="299"/>
    </row>
    <row r="17" spans="1:11" ht="14.25">
      <c r="A17" s="297">
        <f>IF(B17="","",COUNTA($B$15:B17))</f>
        <v>3</v>
      </c>
      <c r="B17" s="287" t="s">
        <v>310</v>
      </c>
      <c r="C17" s="288" t="s">
        <v>1131</v>
      </c>
      <c r="D17" s="298">
        <v>39114</v>
      </c>
      <c r="E17" s="297">
        <v>1</v>
      </c>
      <c r="F17" s="289">
        <v>43326817</v>
      </c>
      <c r="G17" s="297">
        <v>1</v>
      </c>
      <c r="H17" s="289">
        <v>43326817</v>
      </c>
      <c r="I17" s="310">
        <f t="shared" si="0"/>
        <v>0</v>
      </c>
      <c r="J17" s="311">
        <f t="shared" si="0"/>
        <v>0</v>
      </c>
      <c r="K17" s="299"/>
    </row>
    <row r="18" spans="1:11" ht="14.25">
      <c r="A18" s="297">
        <f>IF(B18="","",COUNTA($B$15:B18))</f>
        <v>4</v>
      </c>
      <c r="B18" s="287" t="s">
        <v>116</v>
      </c>
      <c r="C18" s="288" t="s">
        <v>1181</v>
      </c>
      <c r="D18" s="298">
        <v>39753</v>
      </c>
      <c r="E18" s="297">
        <v>1</v>
      </c>
      <c r="F18" s="289">
        <v>35736364</v>
      </c>
      <c r="G18" s="297">
        <v>1</v>
      </c>
      <c r="H18" s="289">
        <v>35736364</v>
      </c>
      <c r="I18" s="310">
        <f t="shared" si="0"/>
        <v>0</v>
      </c>
      <c r="J18" s="311">
        <f t="shared" si="0"/>
        <v>0</v>
      </c>
      <c r="K18" s="299"/>
    </row>
    <row r="19" spans="1:11" ht="14.25">
      <c r="A19" s="297">
        <f>IF(B19="","",COUNTA($B$15:B19))</f>
        <v>5</v>
      </c>
      <c r="B19" s="290" t="s">
        <v>1864</v>
      </c>
      <c r="C19" s="288" t="s">
        <v>1866</v>
      </c>
      <c r="D19" s="298">
        <v>43417</v>
      </c>
      <c r="E19" s="297">
        <v>1</v>
      </c>
      <c r="F19" s="289">
        <v>82582000</v>
      </c>
      <c r="G19" s="297">
        <v>1</v>
      </c>
      <c r="H19" s="289">
        <v>82582000</v>
      </c>
      <c r="I19" s="310">
        <f t="shared" si="0"/>
        <v>0</v>
      </c>
      <c r="J19" s="311">
        <f t="shared" si="0"/>
        <v>0</v>
      </c>
      <c r="K19" s="299"/>
    </row>
    <row r="20" spans="1:11" ht="14.25">
      <c r="A20" s="297">
        <f>IF(B20="","",COUNTA($B$15:B20))</f>
        <v>6</v>
      </c>
      <c r="B20" s="287" t="s">
        <v>1717</v>
      </c>
      <c r="C20" s="288" t="s">
        <v>1718</v>
      </c>
      <c r="D20" s="298">
        <v>43089</v>
      </c>
      <c r="E20" s="297">
        <v>1</v>
      </c>
      <c r="F20" s="289">
        <v>54190000</v>
      </c>
      <c r="G20" s="297">
        <v>1</v>
      </c>
      <c r="H20" s="289">
        <v>54190000</v>
      </c>
      <c r="I20" s="310">
        <f t="shared" si="0"/>
        <v>0</v>
      </c>
      <c r="J20" s="311">
        <f t="shared" si="0"/>
        <v>0</v>
      </c>
      <c r="K20" s="299"/>
    </row>
    <row r="21" spans="1:11" ht="14.25">
      <c r="A21" s="297">
        <f>IF(B21="","",COUNTA($B$15:B21))</f>
        <v>7</v>
      </c>
      <c r="B21" s="290" t="s">
        <v>1398</v>
      </c>
      <c r="C21" s="288" t="s">
        <v>1399</v>
      </c>
      <c r="D21" s="298">
        <v>42278</v>
      </c>
      <c r="E21" s="297">
        <v>1</v>
      </c>
      <c r="F21" s="289">
        <v>51230000</v>
      </c>
      <c r="G21" s="297">
        <v>1</v>
      </c>
      <c r="H21" s="289">
        <v>51230000</v>
      </c>
      <c r="I21" s="310">
        <f t="shared" si="0"/>
        <v>0</v>
      </c>
      <c r="J21" s="311">
        <f t="shared" si="0"/>
        <v>0</v>
      </c>
      <c r="K21" s="299"/>
    </row>
    <row r="22" spans="1:11">
      <c r="A22" s="326"/>
      <c r="B22" s="327"/>
      <c r="C22" s="328"/>
      <c r="D22" s="325" t="s">
        <v>2034</v>
      </c>
      <c r="E22" s="322">
        <f t="shared" ref="E22:J22" si="1">SUM(E15:E21)</f>
        <v>7</v>
      </c>
      <c r="F22" s="282">
        <f t="shared" si="1"/>
        <v>371905181</v>
      </c>
      <c r="G22" s="322">
        <f t="shared" si="1"/>
        <v>7</v>
      </c>
      <c r="H22" s="282">
        <f t="shared" si="1"/>
        <v>371905181</v>
      </c>
      <c r="I22" s="323">
        <f t="shared" si="1"/>
        <v>0</v>
      </c>
      <c r="J22" s="324">
        <f t="shared" si="1"/>
        <v>0</v>
      </c>
      <c r="K22" s="313"/>
    </row>
    <row r="23" spans="1:11" customFormat="1" ht="12.75"/>
    <row r="24" spans="1:11" customFormat="1" ht="12.75"/>
    <row r="25" spans="1:11" customFormat="1" ht="15" customHeight="1">
      <c r="A25" s="398" t="s">
        <v>2057</v>
      </c>
      <c r="B25" s="398"/>
      <c r="C25" s="398"/>
      <c r="D25" s="398"/>
      <c r="E25" s="398"/>
      <c r="F25" s="398"/>
      <c r="G25" s="398"/>
      <c r="H25" s="398"/>
      <c r="I25" s="398"/>
      <c r="J25" s="329" t="s">
        <v>2058</v>
      </c>
      <c r="K25" s="329"/>
    </row>
    <row r="26" spans="1:11" customFormat="1" ht="14.25">
      <c r="C26" s="280"/>
      <c r="E26" s="294"/>
      <c r="F26" s="281"/>
      <c r="H26" s="278"/>
      <c r="I26" s="278"/>
    </row>
    <row r="27" spans="1:11" customFormat="1" ht="14.25">
      <c r="C27" s="280"/>
      <c r="E27" s="294"/>
      <c r="F27" s="281"/>
      <c r="H27" s="278"/>
      <c r="I27" s="278"/>
    </row>
    <row r="28" spans="1:11" customFormat="1" ht="14.25">
      <c r="C28" s="280"/>
      <c r="E28" s="294"/>
      <c r="F28" s="281"/>
      <c r="H28" s="278"/>
      <c r="I28" s="278"/>
    </row>
    <row r="29" spans="1:11" customFormat="1" ht="14.25">
      <c r="C29" s="280"/>
      <c r="E29" s="294"/>
      <c r="F29" s="281"/>
      <c r="H29" s="278"/>
      <c r="I29" s="278"/>
    </row>
    <row r="30" spans="1:11" customFormat="1" ht="14.25">
      <c r="C30" s="280"/>
      <c r="E30" s="294"/>
      <c r="F30" s="281"/>
      <c r="H30" s="278"/>
      <c r="I30" s="278"/>
    </row>
    <row r="31" spans="1:11" customFormat="1" ht="15" customHeight="1">
      <c r="A31" s="398" t="s">
        <v>2067</v>
      </c>
      <c r="B31" s="398"/>
      <c r="C31" s="398"/>
      <c r="D31" s="398"/>
      <c r="E31" s="398"/>
      <c r="F31" s="398"/>
      <c r="G31" s="398"/>
      <c r="H31" s="398"/>
      <c r="I31" s="398"/>
      <c r="J31" s="329" t="s">
        <v>2059</v>
      </c>
    </row>
  </sheetData>
  <autoFilter ref="A14:N22"/>
  <mergeCells count="12">
    <mergeCell ref="H1:J1"/>
    <mergeCell ref="H2:J2"/>
    <mergeCell ref="K13:K14"/>
    <mergeCell ref="A25:I25"/>
    <mergeCell ref="A31:I31"/>
    <mergeCell ref="A13:A14"/>
    <mergeCell ref="B13:B14"/>
    <mergeCell ref="C13:C14"/>
    <mergeCell ref="D13:D14"/>
    <mergeCell ref="E13:F13"/>
    <mergeCell ref="G13:H13"/>
    <mergeCell ref="I13:J13"/>
  </mergeCells>
  <conditionalFormatting sqref="A15:A21">
    <cfRule type="duplicateValues" dxfId="86" priority="1095"/>
  </conditionalFormatting>
  <conditionalFormatting sqref="B15:B21">
    <cfRule type="duplicateValues" dxfId="85" priority="1096"/>
  </conditionalFormatting>
  <pageMargins left="0.27" right="0.23" top="0.46" bottom="0.53" header="0.31" footer="0.3"/>
  <pageSetup paperSize="9" scale="58" fitToHeight="0" orientation="landscape" r:id="rId1"/>
  <headerFooter scaleWithDoc="0" alignWithMargins="0">
    <oddFooter>Page &amp;P of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K25"/>
  <sheetViews>
    <sheetView showGridLines="0" zoomScaleNormal="100" workbookViewId="0">
      <pane ySplit="14" topLeftCell="A15" activePane="bottomLeft" state="frozen"/>
      <selection activeCell="I15" sqref="I15"/>
      <selection pane="bottomLeft" activeCell="I15" sqref="I15"/>
    </sheetView>
  </sheetViews>
  <sheetFormatPr defaultColWidth="12.7109375" defaultRowHeight="15"/>
  <cols>
    <col min="1" max="1" width="8.140625" style="283" customWidth="1"/>
    <col min="2" max="2" width="19" style="280" customWidth="1"/>
    <col min="3" max="3" width="37.42578125" style="280" customWidth="1"/>
    <col min="4" max="4" width="21.140625" style="278" customWidth="1"/>
    <col min="5" max="5" width="11.7109375" style="279" customWidth="1"/>
    <col min="6" max="6" width="19.42578125" style="281" customWidth="1"/>
    <col min="7" max="7" width="11.7109375" style="278" customWidth="1"/>
    <col min="8" max="8" width="19.42578125" style="278" customWidth="1"/>
    <col min="9" max="9" width="11.7109375" style="278" customWidth="1"/>
    <col min="10" max="10" width="19.42578125" style="278" customWidth="1"/>
    <col min="11" max="11" width="31.42578125" style="278" customWidth="1"/>
    <col min="12" max="16384" width="12.7109375" style="278"/>
  </cols>
  <sheetData>
    <row r="1" spans="1:11" customFormat="1" ht="15.75">
      <c r="A1" s="334" t="s">
        <v>2042</v>
      </c>
      <c r="D1" s="278"/>
      <c r="H1" s="388" t="s">
        <v>2043</v>
      </c>
      <c r="I1" s="389"/>
      <c r="J1" s="390"/>
      <c r="K1" s="306"/>
    </row>
    <row r="2" spans="1:11" customFormat="1" ht="28.5" customHeight="1">
      <c r="A2" s="334" t="s">
        <v>2088</v>
      </c>
      <c r="D2" s="278"/>
      <c r="H2" s="394" t="s">
        <v>2045</v>
      </c>
      <c r="I2" s="395"/>
      <c r="J2" s="396"/>
      <c r="K2" s="306"/>
    </row>
    <row r="3" spans="1:11" customFormat="1" ht="26.25">
      <c r="A3" s="312" t="s">
        <v>2044</v>
      </c>
      <c r="B3" s="278"/>
      <c r="C3" s="293"/>
      <c r="D3" s="293"/>
      <c r="E3" s="293"/>
      <c r="F3" s="293"/>
      <c r="G3" s="293"/>
      <c r="H3" s="293"/>
      <c r="I3" s="306"/>
    </row>
    <row r="4" spans="1:11">
      <c r="A4" s="304" t="s">
        <v>2060</v>
      </c>
      <c r="B4" s="305"/>
      <c r="C4" s="305"/>
      <c r="D4" s="306"/>
      <c r="E4" s="305"/>
      <c r="F4" s="305"/>
      <c r="G4" s="306"/>
      <c r="H4" s="306"/>
      <c r="I4" s="306"/>
      <c r="J4" s="306"/>
      <c r="K4" s="306"/>
    </row>
    <row r="5" spans="1:11" ht="14.25">
      <c r="A5" s="304" t="s">
        <v>2046</v>
      </c>
      <c r="C5" s="304" t="s">
        <v>2047</v>
      </c>
      <c r="D5" s="304" t="s">
        <v>2048</v>
      </c>
      <c r="E5" s="281"/>
      <c r="F5" s="304" t="s">
        <v>2049</v>
      </c>
      <c r="I5" s="306"/>
      <c r="J5" s="306"/>
      <c r="K5" s="306"/>
    </row>
    <row r="6" spans="1:11">
      <c r="A6" s="305"/>
      <c r="C6" s="304" t="s">
        <v>2063</v>
      </c>
      <c r="D6" s="304" t="s">
        <v>2051</v>
      </c>
      <c r="E6" s="281"/>
      <c r="F6" s="304" t="s">
        <v>2110</v>
      </c>
      <c r="I6" s="306"/>
      <c r="J6" s="306"/>
      <c r="K6" s="306"/>
    </row>
    <row r="7" spans="1:11">
      <c r="A7" s="305"/>
      <c r="C7" s="304" t="s">
        <v>2050</v>
      </c>
      <c r="D7" s="304" t="s">
        <v>2051</v>
      </c>
      <c r="E7" s="281"/>
      <c r="F7" s="304" t="s">
        <v>2052</v>
      </c>
      <c r="I7" s="306"/>
      <c r="J7" s="306"/>
      <c r="K7" s="306"/>
    </row>
    <row r="8" spans="1:11">
      <c r="A8" s="305"/>
      <c r="C8" s="304" t="s">
        <v>2053</v>
      </c>
      <c r="D8" s="304" t="s">
        <v>2054</v>
      </c>
      <c r="E8" s="281"/>
      <c r="F8" s="304" t="s">
        <v>2052</v>
      </c>
      <c r="I8" s="306"/>
      <c r="J8" s="306"/>
      <c r="K8" s="306"/>
    </row>
    <row r="9" spans="1:11">
      <c r="A9" s="305"/>
      <c r="C9" s="304" t="s">
        <v>2061</v>
      </c>
      <c r="D9" s="304" t="s">
        <v>2062</v>
      </c>
      <c r="E9" s="281"/>
      <c r="F9" s="304" t="s">
        <v>2052</v>
      </c>
      <c r="I9" s="306"/>
      <c r="J9" s="306"/>
      <c r="K9" s="306"/>
    </row>
    <row r="10" spans="1:11">
      <c r="A10" s="305"/>
      <c r="C10" s="304" t="s">
        <v>2055</v>
      </c>
      <c r="D10" s="304" t="s">
        <v>2051</v>
      </c>
      <c r="E10" s="281"/>
      <c r="F10" s="304" t="s">
        <v>2052</v>
      </c>
      <c r="I10" s="306"/>
      <c r="J10" s="306"/>
      <c r="K10" s="306"/>
    </row>
    <row r="11" spans="1:11">
      <c r="A11" s="304" t="s">
        <v>2056</v>
      </c>
      <c r="B11" s="305"/>
      <c r="C11" s="305"/>
      <c r="D11" s="306"/>
      <c r="E11" s="305"/>
      <c r="F11" s="305"/>
      <c r="G11" s="306"/>
      <c r="H11" s="306"/>
      <c r="I11" s="306"/>
      <c r="J11" s="306"/>
      <c r="K11" s="306"/>
    </row>
    <row r="12" spans="1:11" ht="14.25">
      <c r="A12" s="278"/>
      <c r="B12" s="278"/>
      <c r="C12" s="278"/>
      <c r="E12" s="278"/>
      <c r="F12" s="278"/>
    </row>
    <row r="13" spans="1:11" ht="18.75" customHeight="1">
      <c r="A13" s="399" t="s">
        <v>1905</v>
      </c>
      <c r="B13" s="399" t="s">
        <v>2035</v>
      </c>
      <c r="C13" s="399" t="s">
        <v>1946</v>
      </c>
      <c r="D13" s="400" t="s">
        <v>2064</v>
      </c>
      <c r="E13" s="399" t="s">
        <v>2036</v>
      </c>
      <c r="F13" s="399"/>
      <c r="G13" s="399" t="s">
        <v>2037</v>
      </c>
      <c r="H13" s="399"/>
      <c r="I13" s="399" t="s">
        <v>2038</v>
      </c>
      <c r="J13" s="399"/>
      <c r="K13" s="397" t="s">
        <v>2039</v>
      </c>
    </row>
    <row r="14" spans="1:11" ht="18.75" customHeight="1">
      <c r="A14" s="399"/>
      <c r="B14" s="399"/>
      <c r="C14" s="399"/>
      <c r="D14" s="400"/>
      <c r="E14" s="315" t="s">
        <v>2040</v>
      </c>
      <c r="F14" s="315" t="s">
        <v>2041</v>
      </c>
      <c r="G14" s="315" t="s">
        <v>2040</v>
      </c>
      <c r="H14" s="315" t="s">
        <v>2041</v>
      </c>
      <c r="I14" s="315" t="s">
        <v>2040</v>
      </c>
      <c r="J14" s="315" t="s">
        <v>2041</v>
      </c>
      <c r="K14" s="397"/>
    </row>
    <row r="15" spans="1:11" ht="14.25">
      <c r="A15" s="297">
        <f>IF(B15="","",COUNTA($B$15:B15))</f>
        <v>1</v>
      </c>
      <c r="B15" s="287" t="s">
        <v>663</v>
      </c>
      <c r="C15" s="288" t="s">
        <v>1188</v>
      </c>
      <c r="D15" s="298">
        <v>40603</v>
      </c>
      <c r="E15" s="297">
        <v>1</v>
      </c>
      <c r="F15" s="289">
        <v>88223182</v>
      </c>
      <c r="G15" s="297">
        <v>1</v>
      </c>
      <c r="H15" s="289">
        <v>88223182</v>
      </c>
      <c r="I15" s="310">
        <f>G15-E15</f>
        <v>0</v>
      </c>
      <c r="J15" s="311">
        <f>H15-F15</f>
        <v>0</v>
      </c>
      <c r="K15" s="299"/>
    </row>
    <row r="16" spans="1:11">
      <c r="A16" s="326"/>
      <c r="B16" s="327"/>
      <c r="C16" s="328"/>
      <c r="D16" s="325" t="s">
        <v>2034</v>
      </c>
      <c r="E16" s="322">
        <f t="shared" ref="E16:J16" si="0">SUM(E15:E15)</f>
        <v>1</v>
      </c>
      <c r="F16" s="282">
        <f t="shared" si="0"/>
        <v>88223182</v>
      </c>
      <c r="G16" s="322">
        <f t="shared" si="0"/>
        <v>1</v>
      </c>
      <c r="H16" s="282">
        <f t="shared" si="0"/>
        <v>88223182</v>
      </c>
      <c r="I16" s="323">
        <f t="shared" si="0"/>
        <v>0</v>
      </c>
      <c r="J16" s="324">
        <f t="shared" si="0"/>
        <v>0</v>
      </c>
      <c r="K16" s="313"/>
    </row>
    <row r="17" spans="1:11" customFormat="1" ht="12.75"/>
    <row r="18" spans="1:11" customFormat="1" ht="12.75"/>
    <row r="19" spans="1:11" customFormat="1" ht="15" customHeight="1">
      <c r="A19" s="398" t="s">
        <v>2057</v>
      </c>
      <c r="B19" s="398"/>
      <c r="C19" s="398"/>
      <c r="D19" s="398"/>
      <c r="E19" s="398"/>
      <c r="F19" s="398"/>
      <c r="G19" s="398"/>
      <c r="H19" s="398"/>
      <c r="I19" s="398"/>
      <c r="J19" s="329" t="s">
        <v>2058</v>
      </c>
      <c r="K19" s="329"/>
    </row>
    <row r="20" spans="1:11" customFormat="1" ht="14.25">
      <c r="C20" s="280"/>
      <c r="E20" s="294"/>
      <c r="F20" s="281"/>
      <c r="H20" s="278"/>
      <c r="I20" s="278"/>
    </row>
    <row r="21" spans="1:11" customFormat="1" ht="14.25">
      <c r="C21" s="280"/>
      <c r="E21" s="294"/>
      <c r="F21" s="281"/>
      <c r="H21" s="278"/>
      <c r="I21" s="278"/>
    </row>
    <row r="22" spans="1:11" customFormat="1" ht="14.25">
      <c r="C22" s="280"/>
      <c r="E22" s="294"/>
      <c r="F22" s="281"/>
      <c r="H22" s="278"/>
      <c r="I22" s="278"/>
    </row>
    <row r="23" spans="1:11" customFormat="1" ht="14.25">
      <c r="C23" s="280"/>
      <c r="E23" s="294"/>
      <c r="F23" s="281"/>
      <c r="H23" s="278"/>
      <c r="I23" s="278"/>
    </row>
    <row r="24" spans="1:11" customFormat="1" ht="14.25">
      <c r="C24" s="280"/>
      <c r="E24" s="294"/>
      <c r="F24" s="281"/>
      <c r="H24" s="278"/>
      <c r="I24" s="278"/>
    </row>
    <row r="25" spans="1:11" customFormat="1" ht="15" customHeight="1">
      <c r="A25" s="398" t="s">
        <v>2067</v>
      </c>
      <c r="B25" s="398"/>
      <c r="C25" s="398"/>
      <c r="D25" s="398"/>
      <c r="E25" s="398"/>
      <c r="F25" s="398"/>
      <c r="G25" s="398"/>
      <c r="H25" s="398"/>
      <c r="I25" s="398"/>
      <c r="J25" s="329" t="s">
        <v>2059</v>
      </c>
    </row>
  </sheetData>
  <autoFilter ref="A14:N16"/>
  <mergeCells count="12">
    <mergeCell ref="H1:J1"/>
    <mergeCell ref="H2:J2"/>
    <mergeCell ref="K13:K14"/>
    <mergeCell ref="A19:I19"/>
    <mergeCell ref="A25:I25"/>
    <mergeCell ref="A13:A14"/>
    <mergeCell ref="B13:B14"/>
    <mergeCell ref="C13:C14"/>
    <mergeCell ref="D13:D14"/>
    <mergeCell ref="E13:F13"/>
    <mergeCell ref="G13:H13"/>
    <mergeCell ref="I13:J13"/>
  </mergeCells>
  <conditionalFormatting sqref="A15">
    <cfRule type="duplicateValues" dxfId="84" priority="1081"/>
  </conditionalFormatting>
  <conditionalFormatting sqref="B15">
    <cfRule type="duplicateValues" dxfId="83" priority="1082"/>
  </conditionalFormatting>
  <pageMargins left="0.27" right="0.23" top="0.46" bottom="0.53" header="0.31" footer="0.3"/>
  <pageSetup paperSize="9" scale="58" fitToHeight="0" orientation="landscape" r:id="rId1"/>
  <headerFooter scaleWithDoc="0" alignWithMargins="0">
    <oddFooter>Page &amp;P of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K61"/>
  <sheetViews>
    <sheetView showGridLines="0" zoomScaleNormal="100" workbookViewId="0">
      <pane ySplit="14" topLeftCell="A15" activePane="bottomLeft" state="frozen"/>
      <selection activeCell="I15" sqref="I15"/>
      <selection pane="bottomLeft" activeCell="I15" sqref="I15"/>
    </sheetView>
  </sheetViews>
  <sheetFormatPr defaultColWidth="12.7109375" defaultRowHeight="15"/>
  <cols>
    <col min="1" max="1" width="8.140625" style="283" customWidth="1"/>
    <col min="2" max="2" width="12.140625" style="280" customWidth="1"/>
    <col min="3" max="3" width="59.7109375" style="280" bestFit="1" customWidth="1"/>
    <col min="4" max="4" width="18.7109375" style="278" customWidth="1"/>
    <col min="5" max="5" width="11.7109375" style="279" customWidth="1"/>
    <col min="6" max="6" width="19.42578125" style="281" customWidth="1"/>
    <col min="7" max="7" width="11.7109375" style="278" customWidth="1"/>
    <col min="8" max="8" width="19.42578125" style="278" customWidth="1"/>
    <col min="9" max="9" width="11.7109375" style="278" customWidth="1"/>
    <col min="10" max="10" width="19.42578125" style="278" customWidth="1"/>
    <col min="11" max="11" width="31.42578125" style="278" customWidth="1"/>
    <col min="12" max="16384" width="12.7109375" style="278"/>
  </cols>
  <sheetData>
    <row r="1" spans="1:11" customFormat="1" ht="15.75">
      <c r="A1" s="334" t="s">
        <v>2042</v>
      </c>
      <c r="D1" s="278"/>
      <c r="H1" s="388" t="s">
        <v>2043</v>
      </c>
      <c r="I1" s="389"/>
      <c r="J1" s="390"/>
      <c r="K1" s="306"/>
    </row>
    <row r="2" spans="1:11" customFormat="1" ht="28.5" customHeight="1">
      <c r="A2" s="334" t="s">
        <v>2089</v>
      </c>
      <c r="D2" s="278"/>
      <c r="H2" s="394" t="s">
        <v>2045</v>
      </c>
      <c r="I2" s="395"/>
      <c r="J2" s="396"/>
      <c r="K2" s="306"/>
    </row>
    <row r="3" spans="1:11" customFormat="1" ht="26.25">
      <c r="A3" s="312" t="s">
        <v>2044</v>
      </c>
      <c r="B3" s="278"/>
      <c r="C3" s="293"/>
      <c r="D3" s="293"/>
      <c r="E3" s="293"/>
      <c r="F3" s="293"/>
      <c r="G3" s="293"/>
      <c r="H3" s="293"/>
      <c r="I3" s="306"/>
    </row>
    <row r="4" spans="1:11">
      <c r="A4" s="304" t="s">
        <v>2060</v>
      </c>
      <c r="B4" s="305"/>
      <c r="C4" s="305"/>
      <c r="D4" s="306"/>
      <c r="E4" s="305"/>
      <c r="F4" s="305"/>
      <c r="G4" s="306"/>
      <c r="H4" s="306"/>
      <c r="I4" s="306"/>
      <c r="J4" s="306"/>
      <c r="K4" s="306"/>
    </row>
    <row r="5" spans="1:11" ht="14.25">
      <c r="A5" s="304" t="s">
        <v>2046</v>
      </c>
      <c r="B5" s="278"/>
      <c r="C5" s="304" t="s">
        <v>2047</v>
      </c>
      <c r="D5" s="304" t="s">
        <v>2048</v>
      </c>
      <c r="E5" s="281"/>
      <c r="F5" s="304" t="s">
        <v>2049</v>
      </c>
      <c r="I5" s="306"/>
      <c r="J5" s="306"/>
      <c r="K5" s="306"/>
    </row>
    <row r="6" spans="1:11">
      <c r="A6" s="305"/>
      <c r="B6" s="278"/>
      <c r="C6" s="304" t="s">
        <v>2063</v>
      </c>
      <c r="D6" s="304" t="s">
        <v>2051</v>
      </c>
      <c r="E6" s="281"/>
      <c r="F6" s="304" t="s">
        <v>2110</v>
      </c>
      <c r="I6" s="306"/>
      <c r="J6" s="306"/>
      <c r="K6" s="306"/>
    </row>
    <row r="7" spans="1:11">
      <c r="A7" s="305"/>
      <c r="B7" s="278"/>
      <c r="C7" s="304" t="s">
        <v>2050</v>
      </c>
      <c r="D7" s="304" t="s">
        <v>2051</v>
      </c>
      <c r="E7" s="281"/>
      <c r="F7" s="304" t="s">
        <v>2052</v>
      </c>
      <c r="I7" s="306"/>
      <c r="J7" s="306"/>
      <c r="K7" s="306"/>
    </row>
    <row r="8" spans="1:11">
      <c r="A8" s="305"/>
      <c r="B8" s="278"/>
      <c r="C8" s="304" t="s">
        <v>2053</v>
      </c>
      <c r="D8" s="304" t="s">
        <v>2054</v>
      </c>
      <c r="E8" s="281"/>
      <c r="F8" s="304" t="s">
        <v>2052</v>
      </c>
      <c r="I8" s="306"/>
      <c r="J8" s="306"/>
      <c r="K8" s="306"/>
    </row>
    <row r="9" spans="1:11">
      <c r="A9" s="305"/>
      <c r="B9" s="278"/>
      <c r="C9" s="304" t="s">
        <v>2061</v>
      </c>
      <c r="D9" s="304" t="s">
        <v>2062</v>
      </c>
      <c r="E9" s="281"/>
      <c r="F9" s="304" t="s">
        <v>2052</v>
      </c>
      <c r="I9" s="306"/>
      <c r="J9" s="306"/>
      <c r="K9" s="306"/>
    </row>
    <row r="10" spans="1:11">
      <c r="A10" s="305"/>
      <c r="B10" s="278"/>
      <c r="C10" s="304" t="s">
        <v>2055</v>
      </c>
      <c r="D10" s="304" t="s">
        <v>2051</v>
      </c>
      <c r="E10" s="281"/>
      <c r="F10" s="304" t="s">
        <v>2052</v>
      </c>
      <c r="I10" s="306"/>
      <c r="J10" s="306"/>
      <c r="K10" s="306"/>
    </row>
    <row r="11" spans="1:11">
      <c r="A11" s="304" t="s">
        <v>2056</v>
      </c>
      <c r="B11" s="305"/>
      <c r="C11" s="305"/>
      <c r="D11" s="306"/>
      <c r="E11" s="305"/>
      <c r="F11" s="305"/>
      <c r="G11" s="306"/>
      <c r="H11" s="306"/>
      <c r="I11" s="306"/>
      <c r="J11" s="306"/>
      <c r="K11" s="306"/>
    </row>
    <row r="12" spans="1:11" ht="14.25">
      <c r="A12" s="278"/>
      <c r="B12" s="278"/>
      <c r="C12" s="278"/>
      <c r="E12" s="278"/>
      <c r="F12" s="278"/>
    </row>
    <row r="13" spans="1:11" ht="18.75" customHeight="1">
      <c r="A13" s="399" t="s">
        <v>1905</v>
      </c>
      <c r="B13" s="399" t="s">
        <v>2035</v>
      </c>
      <c r="C13" s="399" t="s">
        <v>1946</v>
      </c>
      <c r="D13" s="400" t="s">
        <v>2064</v>
      </c>
      <c r="E13" s="399" t="s">
        <v>2036</v>
      </c>
      <c r="F13" s="399"/>
      <c r="G13" s="399" t="s">
        <v>2037</v>
      </c>
      <c r="H13" s="399"/>
      <c r="I13" s="399" t="s">
        <v>2038</v>
      </c>
      <c r="J13" s="399"/>
      <c r="K13" s="397" t="s">
        <v>2039</v>
      </c>
    </row>
    <row r="14" spans="1:11" ht="18.75" customHeight="1">
      <c r="A14" s="399"/>
      <c r="B14" s="399"/>
      <c r="C14" s="399"/>
      <c r="D14" s="400"/>
      <c r="E14" s="315" t="s">
        <v>2040</v>
      </c>
      <c r="F14" s="315" t="s">
        <v>2041</v>
      </c>
      <c r="G14" s="315" t="s">
        <v>2040</v>
      </c>
      <c r="H14" s="315" t="s">
        <v>2041</v>
      </c>
      <c r="I14" s="315" t="s">
        <v>2040</v>
      </c>
      <c r="J14" s="315" t="s">
        <v>2041</v>
      </c>
      <c r="K14" s="397"/>
    </row>
    <row r="15" spans="1:11" ht="28.5">
      <c r="A15" s="297">
        <f>IF(B15="","",COUNTA($B$15:B15))</f>
        <v>1</v>
      </c>
      <c r="B15" s="287" t="s">
        <v>895</v>
      </c>
      <c r="C15" s="288" t="s">
        <v>1215</v>
      </c>
      <c r="D15" s="298">
        <v>41883</v>
      </c>
      <c r="E15" s="297">
        <v>1</v>
      </c>
      <c r="F15" s="289">
        <v>780611720</v>
      </c>
      <c r="G15" s="297">
        <v>1</v>
      </c>
      <c r="H15" s="289">
        <v>780611720</v>
      </c>
      <c r="I15" s="310">
        <f t="shared" ref="I15:I51" si="0">G15-E15</f>
        <v>0</v>
      </c>
      <c r="J15" s="311">
        <f t="shared" ref="J15:J51" si="1">H15-F15</f>
        <v>0</v>
      </c>
      <c r="K15" s="299"/>
    </row>
    <row r="16" spans="1:11" ht="14.25">
      <c r="A16" s="297">
        <f>IF(B16="","",COUNTA($B$15:B16))</f>
        <v>2</v>
      </c>
      <c r="B16" s="287" t="s">
        <v>881</v>
      </c>
      <c r="C16" s="288" t="s">
        <v>894</v>
      </c>
      <c r="D16" s="298">
        <v>41883</v>
      </c>
      <c r="E16" s="297">
        <v>1</v>
      </c>
      <c r="F16" s="289">
        <v>47582774</v>
      </c>
      <c r="G16" s="297">
        <v>1</v>
      </c>
      <c r="H16" s="289">
        <v>47582774</v>
      </c>
      <c r="I16" s="310">
        <f t="shared" si="0"/>
        <v>0</v>
      </c>
      <c r="J16" s="311">
        <f t="shared" si="1"/>
        <v>0</v>
      </c>
      <c r="K16" s="299"/>
    </row>
    <row r="17" spans="1:11" ht="14.25">
      <c r="A17" s="297">
        <f>IF(B17="","",COUNTA($B$15:B17))</f>
        <v>3</v>
      </c>
      <c r="B17" s="287" t="s">
        <v>882</v>
      </c>
      <c r="C17" s="288" t="s">
        <v>894</v>
      </c>
      <c r="D17" s="298">
        <v>41883</v>
      </c>
      <c r="E17" s="297">
        <v>1</v>
      </c>
      <c r="F17" s="289">
        <v>47582774</v>
      </c>
      <c r="G17" s="297">
        <v>1</v>
      </c>
      <c r="H17" s="289">
        <v>47582774</v>
      </c>
      <c r="I17" s="310">
        <f t="shared" si="0"/>
        <v>0</v>
      </c>
      <c r="J17" s="311">
        <f t="shared" si="1"/>
        <v>0</v>
      </c>
      <c r="K17" s="299"/>
    </row>
    <row r="18" spans="1:11" ht="14.25">
      <c r="A18" s="297">
        <f>IF(B18="","",COUNTA($B$15:B18))</f>
        <v>4</v>
      </c>
      <c r="B18" s="287" t="s">
        <v>883</v>
      </c>
      <c r="C18" s="288" t="s">
        <v>894</v>
      </c>
      <c r="D18" s="298">
        <v>41883</v>
      </c>
      <c r="E18" s="297">
        <v>1</v>
      </c>
      <c r="F18" s="289">
        <v>47582774</v>
      </c>
      <c r="G18" s="297">
        <v>1</v>
      </c>
      <c r="H18" s="289">
        <v>47582774</v>
      </c>
      <c r="I18" s="310">
        <f t="shared" si="0"/>
        <v>0</v>
      </c>
      <c r="J18" s="311">
        <f t="shared" si="1"/>
        <v>0</v>
      </c>
      <c r="K18" s="299"/>
    </row>
    <row r="19" spans="1:11" ht="14.25">
      <c r="A19" s="297">
        <f>IF(B19="","",COUNTA($B$15:B19))</f>
        <v>5</v>
      </c>
      <c r="B19" s="287" t="s">
        <v>891</v>
      </c>
      <c r="C19" s="288" t="s">
        <v>894</v>
      </c>
      <c r="D19" s="298">
        <v>41883</v>
      </c>
      <c r="E19" s="297">
        <v>1</v>
      </c>
      <c r="F19" s="289">
        <v>47582774</v>
      </c>
      <c r="G19" s="297">
        <v>1</v>
      </c>
      <c r="H19" s="289">
        <v>47582774</v>
      </c>
      <c r="I19" s="310">
        <f t="shared" si="0"/>
        <v>0</v>
      </c>
      <c r="J19" s="311">
        <f t="shared" si="1"/>
        <v>0</v>
      </c>
      <c r="K19" s="299"/>
    </row>
    <row r="20" spans="1:11" ht="14.25">
      <c r="A20" s="297">
        <f>IF(B20="","",COUNTA($B$15:B20))</f>
        <v>6</v>
      </c>
      <c r="B20" s="287" t="s">
        <v>892</v>
      </c>
      <c r="C20" s="288" t="s">
        <v>894</v>
      </c>
      <c r="D20" s="298">
        <v>41883</v>
      </c>
      <c r="E20" s="297">
        <v>1</v>
      </c>
      <c r="F20" s="289">
        <v>47582774</v>
      </c>
      <c r="G20" s="297">
        <v>1</v>
      </c>
      <c r="H20" s="289">
        <v>47582774</v>
      </c>
      <c r="I20" s="310">
        <f t="shared" si="0"/>
        <v>0</v>
      </c>
      <c r="J20" s="311">
        <f t="shared" si="1"/>
        <v>0</v>
      </c>
      <c r="K20" s="299"/>
    </row>
    <row r="21" spans="1:11" ht="14.25">
      <c r="A21" s="297">
        <f>IF(B21="","",COUNTA($B$15:B21))</f>
        <v>7</v>
      </c>
      <c r="B21" s="287" t="s">
        <v>893</v>
      </c>
      <c r="C21" s="288" t="s">
        <v>894</v>
      </c>
      <c r="D21" s="298">
        <v>41883</v>
      </c>
      <c r="E21" s="297">
        <v>1</v>
      </c>
      <c r="F21" s="289">
        <v>47582772</v>
      </c>
      <c r="G21" s="297">
        <v>1</v>
      </c>
      <c r="H21" s="289">
        <v>47582772</v>
      </c>
      <c r="I21" s="310">
        <f t="shared" si="0"/>
        <v>0</v>
      </c>
      <c r="J21" s="311">
        <f t="shared" si="1"/>
        <v>0</v>
      </c>
      <c r="K21" s="299"/>
    </row>
    <row r="22" spans="1:11" ht="14.25">
      <c r="A22" s="297">
        <f>IF(B22="","",COUNTA($B$15:B22))</f>
        <v>8</v>
      </c>
      <c r="B22" s="287" t="s">
        <v>902</v>
      </c>
      <c r="C22" s="288" t="s">
        <v>909</v>
      </c>
      <c r="D22" s="298">
        <v>41913</v>
      </c>
      <c r="E22" s="297">
        <v>1</v>
      </c>
      <c r="F22" s="289">
        <v>35335000</v>
      </c>
      <c r="G22" s="297">
        <v>1</v>
      </c>
      <c r="H22" s="289">
        <v>35335000</v>
      </c>
      <c r="I22" s="310">
        <f t="shared" si="0"/>
        <v>0</v>
      </c>
      <c r="J22" s="311">
        <f t="shared" si="1"/>
        <v>0</v>
      </c>
      <c r="K22" s="299"/>
    </row>
    <row r="23" spans="1:11" ht="14.25">
      <c r="A23" s="297">
        <f>IF(B23="","",COUNTA($B$15:B23))</f>
        <v>9</v>
      </c>
      <c r="B23" s="287" t="s">
        <v>903</v>
      </c>
      <c r="C23" s="288" t="s">
        <v>909</v>
      </c>
      <c r="D23" s="298">
        <v>41913</v>
      </c>
      <c r="E23" s="297">
        <v>1</v>
      </c>
      <c r="F23" s="289">
        <v>35335000</v>
      </c>
      <c r="G23" s="297">
        <v>1</v>
      </c>
      <c r="H23" s="289">
        <v>35335000</v>
      </c>
      <c r="I23" s="310">
        <f t="shared" si="0"/>
        <v>0</v>
      </c>
      <c r="J23" s="311">
        <f t="shared" si="1"/>
        <v>0</v>
      </c>
      <c r="K23" s="299"/>
    </row>
    <row r="24" spans="1:11" ht="14.25">
      <c r="A24" s="297">
        <f>IF(B24="","",COUNTA($B$15:B24))</f>
        <v>10</v>
      </c>
      <c r="B24" s="287" t="s">
        <v>906</v>
      </c>
      <c r="C24" s="288" t="s">
        <v>911</v>
      </c>
      <c r="D24" s="298">
        <v>41913</v>
      </c>
      <c r="E24" s="297">
        <v>1</v>
      </c>
      <c r="F24" s="289">
        <v>33885000</v>
      </c>
      <c r="G24" s="297">
        <v>1</v>
      </c>
      <c r="H24" s="289">
        <v>33885000</v>
      </c>
      <c r="I24" s="310">
        <f t="shared" si="0"/>
        <v>0</v>
      </c>
      <c r="J24" s="311">
        <f t="shared" si="1"/>
        <v>0</v>
      </c>
      <c r="K24" s="299"/>
    </row>
    <row r="25" spans="1:11" ht="14.25">
      <c r="A25" s="297">
        <f>IF(B25="","",COUNTA($B$15:B25))</f>
        <v>11</v>
      </c>
      <c r="B25" s="287" t="s">
        <v>907</v>
      </c>
      <c r="C25" s="288" t="s">
        <v>911</v>
      </c>
      <c r="D25" s="298">
        <v>41913</v>
      </c>
      <c r="E25" s="297">
        <v>1</v>
      </c>
      <c r="F25" s="289">
        <v>33885000</v>
      </c>
      <c r="G25" s="297">
        <v>1</v>
      </c>
      <c r="H25" s="289">
        <v>33885000</v>
      </c>
      <c r="I25" s="310">
        <f t="shared" si="0"/>
        <v>0</v>
      </c>
      <c r="J25" s="311">
        <f t="shared" si="1"/>
        <v>0</v>
      </c>
      <c r="K25" s="299"/>
    </row>
    <row r="26" spans="1:11" ht="14.25">
      <c r="A26" s="297">
        <f>IF(B26="","",COUNTA($B$15:B26))</f>
        <v>12</v>
      </c>
      <c r="B26" s="287" t="s">
        <v>124</v>
      </c>
      <c r="C26" s="288" t="s">
        <v>1184</v>
      </c>
      <c r="D26" s="298">
        <v>40118</v>
      </c>
      <c r="E26" s="297">
        <v>1</v>
      </c>
      <c r="F26" s="289">
        <v>82935360</v>
      </c>
      <c r="G26" s="297">
        <v>1</v>
      </c>
      <c r="H26" s="289">
        <v>82935360</v>
      </c>
      <c r="I26" s="310">
        <f t="shared" si="0"/>
        <v>0</v>
      </c>
      <c r="J26" s="311">
        <f t="shared" si="1"/>
        <v>0</v>
      </c>
      <c r="K26" s="299"/>
    </row>
    <row r="27" spans="1:11" ht="14.25">
      <c r="A27" s="297">
        <f>IF(B27="","",COUNTA($B$15:B27))</f>
        <v>13</v>
      </c>
      <c r="B27" s="287" t="s">
        <v>904</v>
      </c>
      <c r="C27" s="288" t="s">
        <v>910</v>
      </c>
      <c r="D27" s="298">
        <v>41913</v>
      </c>
      <c r="E27" s="297">
        <v>1</v>
      </c>
      <c r="F27" s="289">
        <v>38550000</v>
      </c>
      <c r="G27" s="297">
        <v>1</v>
      </c>
      <c r="H27" s="289">
        <v>38550000</v>
      </c>
      <c r="I27" s="310">
        <f t="shared" si="0"/>
        <v>0</v>
      </c>
      <c r="J27" s="311">
        <f t="shared" si="1"/>
        <v>0</v>
      </c>
      <c r="K27" s="299"/>
    </row>
    <row r="28" spans="1:11" ht="14.25">
      <c r="A28" s="297">
        <f>IF(B28="","",COUNTA($B$15:B28))</f>
        <v>14</v>
      </c>
      <c r="B28" s="287" t="s">
        <v>905</v>
      </c>
      <c r="C28" s="288" t="s">
        <v>910</v>
      </c>
      <c r="D28" s="298">
        <v>41913</v>
      </c>
      <c r="E28" s="297">
        <v>1</v>
      </c>
      <c r="F28" s="289">
        <v>38550000</v>
      </c>
      <c r="G28" s="297">
        <v>1</v>
      </c>
      <c r="H28" s="289">
        <v>38550000</v>
      </c>
      <c r="I28" s="310">
        <f t="shared" si="0"/>
        <v>0</v>
      </c>
      <c r="J28" s="311">
        <f t="shared" si="1"/>
        <v>0</v>
      </c>
      <c r="K28" s="299"/>
    </row>
    <row r="29" spans="1:11" ht="14.25">
      <c r="A29" s="297">
        <f>IF(B29="","",COUNTA($B$15:B29))</f>
        <v>15</v>
      </c>
      <c r="B29" s="287" t="s">
        <v>380</v>
      </c>
      <c r="C29" s="288" t="s">
        <v>1197</v>
      </c>
      <c r="D29" s="298">
        <v>40118</v>
      </c>
      <c r="E29" s="297">
        <v>1</v>
      </c>
      <c r="F29" s="289">
        <v>36220828</v>
      </c>
      <c r="G29" s="297">
        <v>1</v>
      </c>
      <c r="H29" s="289">
        <v>36220828</v>
      </c>
      <c r="I29" s="310">
        <f t="shared" si="0"/>
        <v>0</v>
      </c>
      <c r="J29" s="311">
        <f t="shared" si="1"/>
        <v>0</v>
      </c>
      <c r="K29" s="299"/>
    </row>
    <row r="30" spans="1:11" ht="14.25">
      <c r="A30" s="297">
        <f>IF(B30="","",COUNTA($B$15:B30))</f>
        <v>16</v>
      </c>
      <c r="B30" s="287" t="s">
        <v>381</v>
      </c>
      <c r="C30" s="288" t="s">
        <v>1197</v>
      </c>
      <c r="D30" s="298">
        <v>40118</v>
      </c>
      <c r="E30" s="297">
        <v>1</v>
      </c>
      <c r="F30" s="289">
        <v>36220828</v>
      </c>
      <c r="G30" s="297">
        <v>1</v>
      </c>
      <c r="H30" s="289">
        <v>36220828</v>
      </c>
      <c r="I30" s="310">
        <f t="shared" si="0"/>
        <v>0</v>
      </c>
      <c r="J30" s="311">
        <f t="shared" si="1"/>
        <v>0</v>
      </c>
      <c r="K30" s="299"/>
    </row>
    <row r="31" spans="1:11" ht="14.25">
      <c r="A31" s="297">
        <f>IF(B31="","",COUNTA($B$15:B31))</f>
        <v>17</v>
      </c>
      <c r="B31" s="287" t="s">
        <v>382</v>
      </c>
      <c r="C31" s="288" t="s">
        <v>1197</v>
      </c>
      <c r="D31" s="298">
        <v>40118</v>
      </c>
      <c r="E31" s="297">
        <v>1</v>
      </c>
      <c r="F31" s="289">
        <v>36220828</v>
      </c>
      <c r="G31" s="297">
        <v>1</v>
      </c>
      <c r="H31" s="289">
        <v>36220828</v>
      </c>
      <c r="I31" s="310">
        <f t="shared" si="0"/>
        <v>0</v>
      </c>
      <c r="J31" s="311">
        <f t="shared" si="1"/>
        <v>0</v>
      </c>
      <c r="K31" s="299"/>
    </row>
    <row r="32" spans="1:11" ht="14.25">
      <c r="A32" s="297">
        <f>IF(B32="","",COUNTA($B$15:B32))</f>
        <v>18</v>
      </c>
      <c r="B32" s="287" t="s">
        <v>383</v>
      </c>
      <c r="C32" s="288" t="s">
        <v>1197</v>
      </c>
      <c r="D32" s="298">
        <v>40118</v>
      </c>
      <c r="E32" s="297">
        <v>1</v>
      </c>
      <c r="F32" s="289">
        <v>36220828</v>
      </c>
      <c r="G32" s="297">
        <v>1</v>
      </c>
      <c r="H32" s="289">
        <v>36220828</v>
      </c>
      <c r="I32" s="310">
        <f t="shared" si="0"/>
        <v>0</v>
      </c>
      <c r="J32" s="311">
        <f t="shared" si="1"/>
        <v>0</v>
      </c>
      <c r="K32" s="299"/>
    </row>
    <row r="33" spans="1:11" ht="14.25">
      <c r="A33" s="297">
        <f>IF(B33="","",COUNTA($B$15:B33))</f>
        <v>19</v>
      </c>
      <c r="B33" s="287" t="s">
        <v>384</v>
      </c>
      <c r="C33" s="288" t="s">
        <v>1197</v>
      </c>
      <c r="D33" s="298">
        <v>40118</v>
      </c>
      <c r="E33" s="297">
        <v>1</v>
      </c>
      <c r="F33" s="289">
        <v>36220828</v>
      </c>
      <c r="G33" s="297">
        <v>1</v>
      </c>
      <c r="H33" s="289">
        <v>36220828</v>
      </c>
      <c r="I33" s="310">
        <f t="shared" si="0"/>
        <v>0</v>
      </c>
      <c r="J33" s="311">
        <f t="shared" si="1"/>
        <v>0</v>
      </c>
      <c r="K33" s="299"/>
    </row>
    <row r="34" spans="1:11" ht="14.25">
      <c r="A34" s="297">
        <f>IF(B34="","",COUNTA($B$15:B34))</f>
        <v>20</v>
      </c>
      <c r="B34" s="287" t="s">
        <v>385</v>
      </c>
      <c r="C34" s="288" t="s">
        <v>1197</v>
      </c>
      <c r="D34" s="298">
        <v>40118</v>
      </c>
      <c r="E34" s="297">
        <v>1</v>
      </c>
      <c r="F34" s="289">
        <v>36220828</v>
      </c>
      <c r="G34" s="297">
        <v>1</v>
      </c>
      <c r="H34" s="289">
        <v>36220828</v>
      </c>
      <c r="I34" s="310">
        <f t="shared" si="0"/>
        <v>0</v>
      </c>
      <c r="J34" s="311">
        <f t="shared" si="1"/>
        <v>0</v>
      </c>
      <c r="K34" s="299"/>
    </row>
    <row r="35" spans="1:11" ht="14.25">
      <c r="A35" s="297">
        <f>IF(B35="","",COUNTA($B$15:B35))</f>
        <v>21</v>
      </c>
      <c r="B35" s="287" t="s">
        <v>386</v>
      </c>
      <c r="C35" s="288" t="s">
        <v>1197</v>
      </c>
      <c r="D35" s="298">
        <v>40118</v>
      </c>
      <c r="E35" s="297">
        <v>1</v>
      </c>
      <c r="F35" s="289">
        <v>36220828</v>
      </c>
      <c r="G35" s="297">
        <v>1</v>
      </c>
      <c r="H35" s="289">
        <v>36220828</v>
      </c>
      <c r="I35" s="310">
        <f t="shared" si="0"/>
        <v>0</v>
      </c>
      <c r="J35" s="311">
        <f t="shared" si="1"/>
        <v>0</v>
      </c>
      <c r="K35" s="299"/>
    </row>
    <row r="36" spans="1:11" ht="14.25">
      <c r="A36" s="297">
        <f>IF(B36="","",COUNTA($B$15:B36))</f>
        <v>22</v>
      </c>
      <c r="B36" s="287" t="s">
        <v>387</v>
      </c>
      <c r="C36" s="288" t="s">
        <v>1197</v>
      </c>
      <c r="D36" s="298">
        <v>40118</v>
      </c>
      <c r="E36" s="297">
        <v>1</v>
      </c>
      <c r="F36" s="289">
        <v>36220828</v>
      </c>
      <c r="G36" s="297">
        <v>1</v>
      </c>
      <c r="H36" s="289">
        <v>36220828</v>
      </c>
      <c r="I36" s="310">
        <f t="shared" si="0"/>
        <v>0</v>
      </c>
      <c r="J36" s="311">
        <f t="shared" si="1"/>
        <v>0</v>
      </c>
      <c r="K36" s="299"/>
    </row>
    <row r="37" spans="1:11" ht="14.25">
      <c r="A37" s="297">
        <f>IF(B37="","",COUNTA($B$15:B37))</f>
        <v>23</v>
      </c>
      <c r="B37" s="287" t="s">
        <v>388</v>
      </c>
      <c r="C37" s="288" t="s">
        <v>1197</v>
      </c>
      <c r="D37" s="298">
        <v>40118</v>
      </c>
      <c r="E37" s="297">
        <v>1</v>
      </c>
      <c r="F37" s="289">
        <v>36220828</v>
      </c>
      <c r="G37" s="297">
        <v>1</v>
      </c>
      <c r="H37" s="289">
        <v>36220828</v>
      </c>
      <c r="I37" s="310">
        <f t="shared" si="0"/>
        <v>0</v>
      </c>
      <c r="J37" s="311">
        <f t="shared" si="1"/>
        <v>0</v>
      </c>
      <c r="K37" s="299"/>
    </row>
    <row r="38" spans="1:11" ht="14.25">
      <c r="A38" s="297">
        <f>IF(B38="","",COUNTA($B$15:B38))</f>
        <v>24</v>
      </c>
      <c r="B38" s="287" t="s">
        <v>473</v>
      </c>
      <c r="C38" s="288" t="s">
        <v>1197</v>
      </c>
      <c r="D38" s="298">
        <v>40118</v>
      </c>
      <c r="E38" s="297">
        <v>1</v>
      </c>
      <c r="F38" s="289">
        <v>36220828</v>
      </c>
      <c r="G38" s="297">
        <v>1</v>
      </c>
      <c r="H38" s="289">
        <v>36220828</v>
      </c>
      <c r="I38" s="310">
        <f t="shared" si="0"/>
        <v>0</v>
      </c>
      <c r="J38" s="311">
        <f t="shared" si="1"/>
        <v>0</v>
      </c>
      <c r="K38" s="299"/>
    </row>
    <row r="39" spans="1:11" ht="14.25">
      <c r="A39" s="297">
        <f>IF(B39="","",COUNTA($B$15:B39))</f>
        <v>25</v>
      </c>
      <c r="B39" s="287" t="s">
        <v>474</v>
      </c>
      <c r="C39" s="288" t="s">
        <v>1197</v>
      </c>
      <c r="D39" s="298">
        <v>40118</v>
      </c>
      <c r="E39" s="297">
        <v>1</v>
      </c>
      <c r="F39" s="289">
        <v>36220828</v>
      </c>
      <c r="G39" s="297">
        <v>1</v>
      </c>
      <c r="H39" s="289">
        <v>36220828</v>
      </c>
      <c r="I39" s="310">
        <f t="shared" si="0"/>
        <v>0</v>
      </c>
      <c r="J39" s="311">
        <f t="shared" si="1"/>
        <v>0</v>
      </c>
      <c r="K39" s="299"/>
    </row>
    <row r="40" spans="1:11" ht="14.25">
      <c r="A40" s="297">
        <f>IF(B40="","",COUNTA($B$15:B40))</f>
        <v>26</v>
      </c>
      <c r="B40" s="287" t="s">
        <v>475</v>
      </c>
      <c r="C40" s="288" t="s">
        <v>1197</v>
      </c>
      <c r="D40" s="298">
        <v>40118</v>
      </c>
      <c r="E40" s="297">
        <v>1</v>
      </c>
      <c r="F40" s="289">
        <v>36220828</v>
      </c>
      <c r="G40" s="297">
        <v>1</v>
      </c>
      <c r="H40" s="289">
        <v>36220828</v>
      </c>
      <c r="I40" s="310">
        <f t="shared" si="0"/>
        <v>0</v>
      </c>
      <c r="J40" s="311">
        <f t="shared" si="1"/>
        <v>0</v>
      </c>
      <c r="K40" s="299"/>
    </row>
    <row r="41" spans="1:11" ht="14.25">
      <c r="A41" s="297">
        <f>IF(B41="","",COUNTA($B$15:B41))</f>
        <v>27</v>
      </c>
      <c r="B41" s="287" t="s">
        <v>476</v>
      </c>
      <c r="C41" s="288" t="s">
        <v>1197</v>
      </c>
      <c r="D41" s="298">
        <v>40118</v>
      </c>
      <c r="E41" s="297">
        <v>1</v>
      </c>
      <c r="F41" s="289">
        <v>36220828</v>
      </c>
      <c r="G41" s="297">
        <v>1</v>
      </c>
      <c r="H41" s="289">
        <v>36220828</v>
      </c>
      <c r="I41" s="310">
        <f t="shared" si="0"/>
        <v>0</v>
      </c>
      <c r="J41" s="311">
        <f t="shared" si="1"/>
        <v>0</v>
      </c>
      <c r="K41" s="299"/>
    </row>
    <row r="42" spans="1:11" ht="14.25">
      <c r="A42" s="297">
        <f>IF(B42="","",COUNTA($B$15:B42))</f>
        <v>28</v>
      </c>
      <c r="B42" s="287" t="s">
        <v>477</v>
      </c>
      <c r="C42" s="288" t="s">
        <v>1197</v>
      </c>
      <c r="D42" s="298">
        <v>40118</v>
      </c>
      <c r="E42" s="297">
        <v>1</v>
      </c>
      <c r="F42" s="289">
        <v>36220828</v>
      </c>
      <c r="G42" s="297">
        <v>1</v>
      </c>
      <c r="H42" s="289">
        <v>36220828</v>
      </c>
      <c r="I42" s="310">
        <f t="shared" si="0"/>
        <v>0</v>
      </c>
      <c r="J42" s="311">
        <f t="shared" si="1"/>
        <v>0</v>
      </c>
      <c r="K42" s="299"/>
    </row>
    <row r="43" spans="1:11" ht="14.25">
      <c r="A43" s="297">
        <f>IF(B43="","",COUNTA($B$15:B43))</f>
        <v>29</v>
      </c>
      <c r="B43" s="287" t="s">
        <v>478</v>
      </c>
      <c r="C43" s="288" t="s">
        <v>1197</v>
      </c>
      <c r="D43" s="298">
        <v>40118</v>
      </c>
      <c r="E43" s="297">
        <v>1</v>
      </c>
      <c r="F43" s="289">
        <v>36220828</v>
      </c>
      <c r="G43" s="297">
        <v>1</v>
      </c>
      <c r="H43" s="289">
        <v>36220828</v>
      </c>
      <c r="I43" s="310">
        <f t="shared" si="0"/>
        <v>0</v>
      </c>
      <c r="J43" s="311">
        <f t="shared" si="1"/>
        <v>0</v>
      </c>
      <c r="K43" s="299"/>
    </row>
    <row r="44" spans="1:11" ht="14.25">
      <c r="A44" s="297">
        <f>IF(B44="","",COUNTA($B$15:B44))</f>
        <v>30</v>
      </c>
      <c r="B44" s="287" t="s">
        <v>437</v>
      </c>
      <c r="C44" s="288" t="s">
        <v>1197</v>
      </c>
      <c r="D44" s="298">
        <v>40118</v>
      </c>
      <c r="E44" s="297">
        <v>1</v>
      </c>
      <c r="F44" s="289">
        <v>36220828</v>
      </c>
      <c r="G44" s="297">
        <v>1</v>
      </c>
      <c r="H44" s="289">
        <v>36220828</v>
      </c>
      <c r="I44" s="310">
        <f t="shared" si="0"/>
        <v>0</v>
      </c>
      <c r="J44" s="311">
        <f t="shared" si="1"/>
        <v>0</v>
      </c>
      <c r="K44" s="299"/>
    </row>
    <row r="45" spans="1:11" ht="14.25">
      <c r="A45" s="297">
        <f>IF(B45="","",COUNTA($B$15:B45))</f>
        <v>31</v>
      </c>
      <c r="B45" s="287" t="s">
        <v>438</v>
      </c>
      <c r="C45" s="288" t="s">
        <v>1197</v>
      </c>
      <c r="D45" s="298">
        <v>40118</v>
      </c>
      <c r="E45" s="297">
        <v>1</v>
      </c>
      <c r="F45" s="289">
        <v>36220828</v>
      </c>
      <c r="G45" s="297">
        <v>1</v>
      </c>
      <c r="H45" s="289">
        <v>36220828</v>
      </c>
      <c r="I45" s="310">
        <f t="shared" si="0"/>
        <v>0</v>
      </c>
      <c r="J45" s="311">
        <f t="shared" si="1"/>
        <v>0</v>
      </c>
      <c r="K45" s="299"/>
    </row>
    <row r="46" spans="1:11" ht="14.25">
      <c r="A46" s="297">
        <f>IF(B46="","",COUNTA($B$15:B46))</f>
        <v>32</v>
      </c>
      <c r="B46" s="287" t="s">
        <v>439</v>
      </c>
      <c r="C46" s="288" t="s">
        <v>1197</v>
      </c>
      <c r="D46" s="298">
        <v>40118</v>
      </c>
      <c r="E46" s="297">
        <v>1</v>
      </c>
      <c r="F46" s="289">
        <v>36220828</v>
      </c>
      <c r="G46" s="297">
        <v>1</v>
      </c>
      <c r="H46" s="289">
        <v>36220828</v>
      </c>
      <c r="I46" s="310">
        <f t="shared" si="0"/>
        <v>0</v>
      </c>
      <c r="J46" s="311">
        <f t="shared" si="1"/>
        <v>0</v>
      </c>
      <c r="K46" s="299"/>
    </row>
    <row r="47" spans="1:11" ht="14.25">
      <c r="A47" s="297">
        <f>IF(B47="","",COUNTA($B$15:B47))</f>
        <v>33</v>
      </c>
      <c r="B47" s="287" t="s">
        <v>440</v>
      </c>
      <c r="C47" s="288" t="s">
        <v>1197</v>
      </c>
      <c r="D47" s="298">
        <v>40118</v>
      </c>
      <c r="E47" s="297">
        <v>1</v>
      </c>
      <c r="F47" s="289">
        <v>36220828</v>
      </c>
      <c r="G47" s="297">
        <v>1</v>
      </c>
      <c r="H47" s="289">
        <v>36220828</v>
      </c>
      <c r="I47" s="310">
        <f t="shared" si="0"/>
        <v>0</v>
      </c>
      <c r="J47" s="311">
        <f t="shared" si="1"/>
        <v>0</v>
      </c>
      <c r="K47" s="299"/>
    </row>
    <row r="48" spans="1:11" ht="14.25">
      <c r="A48" s="297">
        <f>IF(B48="","",COUNTA($B$15:B48))</f>
        <v>34</v>
      </c>
      <c r="B48" s="287" t="s">
        <v>179</v>
      </c>
      <c r="C48" s="288" t="s">
        <v>1207</v>
      </c>
      <c r="D48" s="298">
        <v>40148</v>
      </c>
      <c r="E48" s="297">
        <v>1</v>
      </c>
      <c r="F48" s="289">
        <v>142401681</v>
      </c>
      <c r="G48" s="297">
        <v>1</v>
      </c>
      <c r="H48" s="289">
        <v>142401681</v>
      </c>
      <c r="I48" s="310">
        <f t="shared" si="0"/>
        <v>0</v>
      </c>
      <c r="J48" s="311">
        <f t="shared" si="1"/>
        <v>0</v>
      </c>
      <c r="K48" s="299"/>
    </row>
    <row r="49" spans="1:11" ht="14.25">
      <c r="A49" s="297">
        <f>IF(B49="","",COUNTA($B$15:B49))</f>
        <v>35</v>
      </c>
      <c r="B49" s="287" t="s">
        <v>899</v>
      </c>
      <c r="C49" s="288" t="s">
        <v>1216</v>
      </c>
      <c r="D49" s="298">
        <v>41913</v>
      </c>
      <c r="E49" s="297">
        <v>1</v>
      </c>
      <c r="F49" s="289">
        <v>94296333</v>
      </c>
      <c r="G49" s="297">
        <v>1</v>
      </c>
      <c r="H49" s="289">
        <v>94296333</v>
      </c>
      <c r="I49" s="310">
        <f t="shared" si="0"/>
        <v>0</v>
      </c>
      <c r="J49" s="311">
        <f t="shared" si="1"/>
        <v>0</v>
      </c>
      <c r="K49" s="299"/>
    </row>
    <row r="50" spans="1:11" ht="14.25">
      <c r="A50" s="297">
        <f>IF(B50="","",COUNTA($B$15:B50))</f>
        <v>36</v>
      </c>
      <c r="B50" s="287" t="s">
        <v>900</v>
      </c>
      <c r="C50" s="288" t="s">
        <v>1216</v>
      </c>
      <c r="D50" s="298">
        <v>41913</v>
      </c>
      <c r="E50" s="297">
        <v>1</v>
      </c>
      <c r="F50" s="289">
        <v>94296333</v>
      </c>
      <c r="G50" s="297">
        <v>1</v>
      </c>
      <c r="H50" s="289">
        <v>94296333</v>
      </c>
      <c r="I50" s="310">
        <f t="shared" si="0"/>
        <v>0</v>
      </c>
      <c r="J50" s="311">
        <f t="shared" si="1"/>
        <v>0</v>
      </c>
      <c r="K50" s="299"/>
    </row>
    <row r="51" spans="1:11" ht="14.25">
      <c r="A51" s="297">
        <f>IF(B51="","",COUNTA($B$15:B51))</f>
        <v>37</v>
      </c>
      <c r="B51" s="287" t="s">
        <v>901</v>
      </c>
      <c r="C51" s="288" t="s">
        <v>1217</v>
      </c>
      <c r="D51" s="298">
        <v>41913</v>
      </c>
      <c r="E51" s="297">
        <v>1</v>
      </c>
      <c r="F51" s="289">
        <v>117503334</v>
      </c>
      <c r="G51" s="297">
        <v>1</v>
      </c>
      <c r="H51" s="289">
        <v>117503334</v>
      </c>
      <c r="I51" s="310">
        <f t="shared" si="0"/>
        <v>0</v>
      </c>
      <c r="J51" s="311">
        <f t="shared" si="1"/>
        <v>0</v>
      </c>
      <c r="K51" s="299"/>
    </row>
    <row r="52" spans="1:11">
      <c r="A52" s="326"/>
      <c r="B52" s="327"/>
      <c r="C52" s="328"/>
      <c r="D52" s="325" t="s">
        <v>2034</v>
      </c>
      <c r="E52" s="322">
        <f t="shared" ref="E52:J52" si="2">SUM(E15:E51)</f>
        <v>37</v>
      </c>
      <c r="F52" s="282">
        <f t="shared" si="2"/>
        <v>2501277135</v>
      </c>
      <c r="G52" s="322">
        <f t="shared" si="2"/>
        <v>37</v>
      </c>
      <c r="H52" s="282">
        <f t="shared" si="2"/>
        <v>2501277135</v>
      </c>
      <c r="I52" s="323">
        <f t="shared" si="2"/>
        <v>0</v>
      </c>
      <c r="J52" s="324">
        <f t="shared" si="2"/>
        <v>0</v>
      </c>
      <c r="K52" s="313"/>
    </row>
    <row r="53" spans="1:11" customFormat="1" ht="12.75"/>
    <row r="54" spans="1:11" customFormat="1" ht="12.75"/>
    <row r="55" spans="1:11" customFormat="1" ht="15" customHeight="1">
      <c r="A55" s="398" t="s">
        <v>2057</v>
      </c>
      <c r="B55" s="398"/>
      <c r="C55" s="398"/>
      <c r="D55" s="398"/>
      <c r="E55" s="398"/>
      <c r="F55" s="398"/>
      <c r="G55" s="398"/>
      <c r="H55" s="398"/>
      <c r="I55" s="398"/>
      <c r="J55" s="329" t="s">
        <v>2058</v>
      </c>
      <c r="K55" s="329"/>
    </row>
    <row r="56" spans="1:11" customFormat="1" ht="14.25">
      <c r="C56" s="280"/>
      <c r="E56" s="294"/>
      <c r="F56" s="281"/>
      <c r="H56" s="278"/>
      <c r="I56" s="278"/>
    </row>
    <row r="57" spans="1:11" customFormat="1" ht="14.25">
      <c r="C57" s="280"/>
      <c r="E57" s="294"/>
      <c r="F57" s="281"/>
      <c r="H57" s="278"/>
      <c r="I57" s="278"/>
    </row>
    <row r="58" spans="1:11" customFormat="1" ht="14.25">
      <c r="C58" s="280"/>
      <c r="E58" s="294"/>
      <c r="F58" s="281"/>
      <c r="H58" s="278"/>
      <c r="I58" s="278"/>
    </row>
    <row r="59" spans="1:11" customFormat="1" ht="14.25">
      <c r="C59" s="280"/>
      <c r="E59" s="294"/>
      <c r="F59" s="281"/>
      <c r="H59" s="278"/>
      <c r="I59" s="278"/>
    </row>
    <row r="60" spans="1:11" customFormat="1" ht="14.25">
      <c r="C60" s="280"/>
      <c r="E60" s="294"/>
      <c r="F60" s="281"/>
      <c r="H60" s="278"/>
      <c r="I60" s="278"/>
    </row>
    <row r="61" spans="1:11" customFormat="1" ht="15" customHeight="1">
      <c r="A61" s="398" t="s">
        <v>2067</v>
      </c>
      <c r="B61" s="398"/>
      <c r="C61" s="398"/>
      <c r="D61" s="398"/>
      <c r="E61" s="398"/>
      <c r="F61" s="398"/>
      <c r="G61" s="398"/>
      <c r="H61" s="398"/>
      <c r="I61" s="398"/>
      <c r="J61" s="329" t="s">
        <v>2059</v>
      </c>
    </row>
  </sheetData>
  <autoFilter ref="A14:N52"/>
  <mergeCells count="12">
    <mergeCell ref="H1:J1"/>
    <mergeCell ref="H2:J2"/>
    <mergeCell ref="K13:K14"/>
    <mergeCell ref="A55:I55"/>
    <mergeCell ref="A61:I61"/>
    <mergeCell ref="A13:A14"/>
    <mergeCell ref="B13:B14"/>
    <mergeCell ref="C13:C14"/>
    <mergeCell ref="D13:D14"/>
    <mergeCell ref="E13:F13"/>
    <mergeCell ref="G13:H13"/>
    <mergeCell ref="I13:J13"/>
  </mergeCells>
  <conditionalFormatting sqref="A18 A15:A16">
    <cfRule type="duplicateValues" dxfId="82" priority="121"/>
  </conditionalFormatting>
  <conditionalFormatting sqref="B18 B15">
    <cfRule type="duplicateValues" dxfId="81" priority="122"/>
  </conditionalFormatting>
  <conditionalFormatting sqref="B16">
    <cfRule type="duplicateValues" dxfId="80" priority="18"/>
  </conditionalFormatting>
  <conditionalFormatting sqref="A17">
    <cfRule type="duplicateValues" dxfId="79" priority="16"/>
  </conditionalFormatting>
  <conditionalFormatting sqref="B17">
    <cfRule type="duplicateValues" dxfId="78" priority="17"/>
  </conditionalFormatting>
  <conditionalFormatting sqref="A19:A51">
    <cfRule type="duplicateValues" dxfId="77" priority="1057"/>
  </conditionalFormatting>
  <conditionalFormatting sqref="B19:B51">
    <cfRule type="duplicateValues" dxfId="76" priority="1068"/>
  </conditionalFormatting>
  <pageMargins left="0.27" right="0.23" top="0.46" bottom="0.53" header="0.31" footer="0.3"/>
  <pageSetup paperSize="9" scale="58" fitToHeight="0" orientation="landscape" r:id="rId1"/>
  <headerFooter scaleWithDoc="0" alignWithMargins="0">
    <oddFooter>Page &amp;P of &amp;N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K31"/>
  <sheetViews>
    <sheetView showGridLines="0" zoomScaleNormal="100" workbookViewId="0">
      <pane ySplit="14" topLeftCell="A15" activePane="bottomLeft" state="frozen"/>
      <selection activeCell="I15" sqref="I15"/>
      <selection pane="bottomLeft" activeCell="I15" sqref="I15"/>
    </sheetView>
  </sheetViews>
  <sheetFormatPr defaultColWidth="12.7109375" defaultRowHeight="15"/>
  <cols>
    <col min="1" max="1" width="8.140625" style="283" customWidth="1"/>
    <col min="2" max="2" width="13.28515625" style="280" customWidth="1"/>
    <col min="3" max="3" width="44.140625" style="280" customWidth="1"/>
    <col min="4" max="4" width="20.42578125" style="278" customWidth="1"/>
    <col min="5" max="5" width="11.7109375" style="279" customWidth="1"/>
    <col min="6" max="6" width="19.42578125" style="281" customWidth="1"/>
    <col min="7" max="7" width="11.7109375" style="278" customWidth="1"/>
    <col min="8" max="8" width="19.42578125" style="278" customWidth="1"/>
    <col min="9" max="9" width="11.7109375" style="278" customWidth="1"/>
    <col min="10" max="10" width="19.42578125" style="278" customWidth="1"/>
    <col min="11" max="11" width="31.42578125" style="278" customWidth="1"/>
    <col min="12" max="16384" width="12.7109375" style="278"/>
  </cols>
  <sheetData>
    <row r="1" spans="1:11" customFormat="1" ht="15.75">
      <c r="A1" s="334" t="s">
        <v>2042</v>
      </c>
      <c r="D1" s="278"/>
      <c r="H1" s="388" t="s">
        <v>2043</v>
      </c>
      <c r="I1" s="389"/>
      <c r="J1" s="390"/>
      <c r="K1" s="306"/>
    </row>
    <row r="2" spans="1:11" customFormat="1" ht="28.5" customHeight="1">
      <c r="A2" s="334" t="s">
        <v>2090</v>
      </c>
      <c r="D2" s="278"/>
      <c r="H2" s="394" t="s">
        <v>2045</v>
      </c>
      <c r="I2" s="395"/>
      <c r="J2" s="396"/>
      <c r="K2" s="306"/>
    </row>
    <row r="3" spans="1:11" customFormat="1" ht="26.25">
      <c r="A3" s="312" t="s">
        <v>2044</v>
      </c>
      <c r="B3" s="278"/>
      <c r="C3" s="293"/>
      <c r="D3" s="293"/>
      <c r="E3" s="293"/>
      <c r="F3" s="293"/>
      <c r="G3" s="293"/>
      <c r="H3" s="293"/>
      <c r="I3" s="306"/>
    </row>
    <row r="4" spans="1:11">
      <c r="A4" s="304" t="s">
        <v>2060</v>
      </c>
      <c r="B4" s="305"/>
      <c r="C4" s="305"/>
      <c r="D4" s="306"/>
      <c r="E4" s="305"/>
      <c r="F4" s="305"/>
      <c r="G4" s="306"/>
      <c r="H4" s="306"/>
      <c r="I4" s="306"/>
      <c r="J4" s="306"/>
      <c r="K4" s="306"/>
    </row>
    <row r="5" spans="1:11" ht="14.25">
      <c r="A5" s="304" t="s">
        <v>2046</v>
      </c>
      <c r="B5" s="304" t="s">
        <v>2047</v>
      </c>
      <c r="D5" s="304" t="s">
        <v>2048</v>
      </c>
      <c r="E5" s="281"/>
      <c r="F5" s="304" t="s">
        <v>2049</v>
      </c>
      <c r="I5" s="306"/>
      <c r="J5" s="306"/>
      <c r="K5" s="306"/>
    </row>
    <row r="6" spans="1:11">
      <c r="A6" s="305"/>
      <c r="B6" s="304" t="s">
        <v>2063</v>
      </c>
      <c r="D6" s="304" t="s">
        <v>2051</v>
      </c>
      <c r="E6" s="281"/>
      <c r="F6" s="304" t="s">
        <v>2110</v>
      </c>
      <c r="I6" s="306"/>
      <c r="J6" s="306"/>
      <c r="K6" s="306"/>
    </row>
    <row r="7" spans="1:11">
      <c r="A7" s="305"/>
      <c r="B7" s="304" t="s">
        <v>2050</v>
      </c>
      <c r="D7" s="304" t="s">
        <v>2051</v>
      </c>
      <c r="E7" s="281"/>
      <c r="F7" s="304" t="s">
        <v>2052</v>
      </c>
      <c r="I7" s="306"/>
      <c r="J7" s="306"/>
      <c r="K7" s="306"/>
    </row>
    <row r="8" spans="1:11">
      <c r="A8" s="305"/>
      <c r="B8" s="304" t="s">
        <v>2053</v>
      </c>
      <c r="D8" s="304" t="s">
        <v>2054</v>
      </c>
      <c r="E8" s="281"/>
      <c r="F8" s="304" t="s">
        <v>2052</v>
      </c>
      <c r="I8" s="306"/>
      <c r="J8" s="306"/>
      <c r="K8" s="306"/>
    </row>
    <row r="9" spans="1:11">
      <c r="A9" s="305"/>
      <c r="B9" s="304" t="s">
        <v>2061</v>
      </c>
      <c r="D9" s="304" t="s">
        <v>2062</v>
      </c>
      <c r="E9" s="281"/>
      <c r="F9" s="304" t="s">
        <v>2052</v>
      </c>
      <c r="I9" s="306"/>
      <c r="J9" s="306"/>
      <c r="K9" s="306"/>
    </row>
    <row r="10" spans="1:11">
      <c r="A10" s="305"/>
      <c r="B10" s="304" t="s">
        <v>2055</v>
      </c>
      <c r="D10" s="304" t="s">
        <v>2051</v>
      </c>
      <c r="E10" s="281"/>
      <c r="F10" s="304" t="s">
        <v>2052</v>
      </c>
      <c r="I10" s="306"/>
      <c r="J10" s="306"/>
      <c r="K10" s="306"/>
    </row>
    <row r="11" spans="1:11">
      <c r="A11" s="304" t="s">
        <v>2056</v>
      </c>
      <c r="B11" s="305"/>
      <c r="C11" s="305"/>
      <c r="D11" s="306"/>
      <c r="E11" s="305"/>
      <c r="F11" s="305"/>
      <c r="G11" s="306"/>
      <c r="H11" s="306"/>
      <c r="I11" s="306"/>
      <c r="J11" s="306"/>
      <c r="K11" s="306"/>
    </row>
    <row r="12" spans="1:11" ht="14.25">
      <c r="A12" s="278"/>
      <c r="B12" s="278"/>
      <c r="C12" s="278"/>
      <c r="E12" s="278"/>
      <c r="F12" s="278"/>
    </row>
    <row r="13" spans="1:11" ht="18.75" customHeight="1">
      <c r="A13" s="399" t="s">
        <v>1905</v>
      </c>
      <c r="B13" s="399" t="s">
        <v>2035</v>
      </c>
      <c r="C13" s="399" t="s">
        <v>1946</v>
      </c>
      <c r="D13" s="400" t="s">
        <v>2064</v>
      </c>
      <c r="E13" s="399" t="s">
        <v>2036</v>
      </c>
      <c r="F13" s="399"/>
      <c r="G13" s="399" t="s">
        <v>2037</v>
      </c>
      <c r="H13" s="399"/>
      <c r="I13" s="399" t="s">
        <v>2038</v>
      </c>
      <c r="J13" s="399"/>
      <c r="K13" s="397" t="s">
        <v>2039</v>
      </c>
    </row>
    <row r="14" spans="1:11" ht="18.75" customHeight="1">
      <c r="A14" s="399"/>
      <c r="B14" s="399"/>
      <c r="C14" s="399"/>
      <c r="D14" s="400"/>
      <c r="E14" s="315" t="s">
        <v>2040</v>
      </c>
      <c r="F14" s="315" t="s">
        <v>2041</v>
      </c>
      <c r="G14" s="315" t="s">
        <v>2040</v>
      </c>
      <c r="H14" s="315" t="s">
        <v>2041</v>
      </c>
      <c r="I14" s="315" t="s">
        <v>2040</v>
      </c>
      <c r="J14" s="315" t="s">
        <v>2041</v>
      </c>
      <c r="K14" s="397"/>
    </row>
    <row r="15" spans="1:11" ht="14.25">
      <c r="A15" s="297">
        <f>IF(B15="","",COUNTA($B$15:B15))</f>
        <v>1</v>
      </c>
      <c r="B15" s="287" t="s">
        <v>39</v>
      </c>
      <c r="C15" s="288" t="s">
        <v>957</v>
      </c>
      <c r="D15" s="298">
        <v>41122</v>
      </c>
      <c r="E15" s="297">
        <v>1</v>
      </c>
      <c r="F15" s="289">
        <v>35000000</v>
      </c>
      <c r="G15" s="297">
        <v>1</v>
      </c>
      <c r="H15" s="289">
        <v>35000000</v>
      </c>
      <c r="I15" s="310">
        <f t="shared" ref="I15:J21" si="0">G15-E15</f>
        <v>0</v>
      </c>
      <c r="J15" s="311">
        <f t="shared" si="0"/>
        <v>0</v>
      </c>
      <c r="K15" s="299"/>
    </row>
    <row r="16" spans="1:11" ht="14.25">
      <c r="A16" s="297">
        <f>IF(B16="","",COUNTA($B$15:B16))</f>
        <v>2</v>
      </c>
      <c r="B16" s="287" t="s">
        <v>706</v>
      </c>
      <c r="C16" s="288" t="s">
        <v>1694</v>
      </c>
      <c r="D16" s="298">
        <v>41640</v>
      </c>
      <c r="E16" s="297">
        <v>1</v>
      </c>
      <c r="F16" s="289">
        <v>58120000</v>
      </c>
      <c r="G16" s="297">
        <v>1</v>
      </c>
      <c r="H16" s="289">
        <v>58120000</v>
      </c>
      <c r="I16" s="310">
        <f t="shared" si="0"/>
        <v>0</v>
      </c>
      <c r="J16" s="311">
        <f t="shared" si="0"/>
        <v>0</v>
      </c>
      <c r="K16" s="299"/>
    </row>
    <row r="17" spans="1:11" ht="14.25">
      <c r="A17" s="297">
        <f>IF(B17="","",COUNTA($B$15:B17))</f>
        <v>3</v>
      </c>
      <c r="B17" s="287" t="s">
        <v>708</v>
      </c>
      <c r="C17" s="288" t="s">
        <v>1695</v>
      </c>
      <c r="D17" s="298">
        <v>41640</v>
      </c>
      <c r="E17" s="297">
        <v>1</v>
      </c>
      <c r="F17" s="289">
        <v>33810000</v>
      </c>
      <c r="G17" s="297">
        <v>1</v>
      </c>
      <c r="H17" s="289">
        <v>33810000</v>
      </c>
      <c r="I17" s="310">
        <f t="shared" si="0"/>
        <v>0</v>
      </c>
      <c r="J17" s="311">
        <f t="shared" si="0"/>
        <v>0</v>
      </c>
      <c r="K17" s="299"/>
    </row>
    <row r="18" spans="1:11" ht="14.25">
      <c r="A18" s="297">
        <f>IF(B18="","",COUNTA($B$15:B18))</f>
        <v>4</v>
      </c>
      <c r="B18" s="287" t="s">
        <v>567</v>
      </c>
      <c r="C18" s="288" t="s">
        <v>982</v>
      </c>
      <c r="D18" s="298">
        <v>41061</v>
      </c>
      <c r="E18" s="297">
        <v>1</v>
      </c>
      <c r="F18" s="289">
        <v>58382000</v>
      </c>
      <c r="G18" s="297">
        <v>1</v>
      </c>
      <c r="H18" s="289">
        <v>58382000</v>
      </c>
      <c r="I18" s="310">
        <f t="shared" si="0"/>
        <v>0</v>
      </c>
      <c r="J18" s="311">
        <f t="shared" si="0"/>
        <v>0</v>
      </c>
      <c r="K18" s="299"/>
    </row>
    <row r="19" spans="1:11" ht="14.25">
      <c r="A19" s="297">
        <f>IF(B19="","",COUNTA($B$15:B19))</f>
        <v>5</v>
      </c>
      <c r="B19" s="287" t="s">
        <v>705</v>
      </c>
      <c r="C19" s="288" t="s">
        <v>1693</v>
      </c>
      <c r="D19" s="298">
        <v>41640</v>
      </c>
      <c r="E19" s="297">
        <v>1</v>
      </c>
      <c r="F19" s="289">
        <v>31700000</v>
      </c>
      <c r="G19" s="297">
        <v>1</v>
      </c>
      <c r="H19" s="289">
        <v>31700000</v>
      </c>
      <c r="I19" s="310">
        <f t="shared" si="0"/>
        <v>0</v>
      </c>
      <c r="J19" s="311">
        <f t="shared" si="0"/>
        <v>0</v>
      </c>
      <c r="K19" s="299"/>
    </row>
    <row r="20" spans="1:11" ht="14.25">
      <c r="A20" s="297">
        <f>IF(B20="","",COUNTA($B$15:B20))</f>
        <v>6</v>
      </c>
      <c r="B20" s="287" t="s">
        <v>565</v>
      </c>
      <c r="C20" s="288" t="s">
        <v>955</v>
      </c>
      <c r="D20" s="298">
        <v>41061</v>
      </c>
      <c r="E20" s="297">
        <v>1</v>
      </c>
      <c r="F20" s="289">
        <v>33000000</v>
      </c>
      <c r="G20" s="297">
        <v>1</v>
      </c>
      <c r="H20" s="289">
        <v>33000000</v>
      </c>
      <c r="I20" s="310">
        <f t="shared" si="0"/>
        <v>0</v>
      </c>
      <c r="J20" s="311">
        <f t="shared" si="0"/>
        <v>0</v>
      </c>
      <c r="K20" s="299"/>
    </row>
    <row r="21" spans="1:11" ht="14.25">
      <c r="A21" s="297">
        <f>IF(B21="","",COUNTA($B$15:B21))</f>
        <v>7</v>
      </c>
      <c r="B21" s="287" t="s">
        <v>566</v>
      </c>
      <c r="C21" s="288" t="s">
        <v>956</v>
      </c>
      <c r="D21" s="298">
        <v>41061</v>
      </c>
      <c r="E21" s="297">
        <v>1</v>
      </c>
      <c r="F21" s="289">
        <v>75500000</v>
      </c>
      <c r="G21" s="297">
        <v>1</v>
      </c>
      <c r="H21" s="289">
        <v>75500000</v>
      </c>
      <c r="I21" s="310">
        <f t="shared" si="0"/>
        <v>0</v>
      </c>
      <c r="J21" s="311">
        <f t="shared" si="0"/>
        <v>0</v>
      </c>
      <c r="K21" s="299"/>
    </row>
    <row r="22" spans="1:11">
      <c r="A22" s="326"/>
      <c r="B22" s="327"/>
      <c r="C22" s="328"/>
      <c r="D22" s="325" t="s">
        <v>2034</v>
      </c>
      <c r="E22" s="322">
        <f t="shared" ref="E22:J22" si="1">SUM(E15:E21)</f>
        <v>7</v>
      </c>
      <c r="F22" s="282">
        <f t="shared" si="1"/>
        <v>325512000</v>
      </c>
      <c r="G22" s="322">
        <f t="shared" si="1"/>
        <v>7</v>
      </c>
      <c r="H22" s="282">
        <f t="shared" si="1"/>
        <v>325512000</v>
      </c>
      <c r="I22" s="323">
        <f t="shared" si="1"/>
        <v>0</v>
      </c>
      <c r="J22" s="324">
        <f t="shared" si="1"/>
        <v>0</v>
      </c>
      <c r="K22" s="313"/>
    </row>
    <row r="23" spans="1:11" customFormat="1" ht="12.75"/>
    <row r="24" spans="1:11" customFormat="1" ht="12.75"/>
    <row r="25" spans="1:11" customFormat="1" ht="15" customHeight="1">
      <c r="A25" s="398" t="s">
        <v>2057</v>
      </c>
      <c r="B25" s="398"/>
      <c r="C25" s="398"/>
      <c r="D25" s="398"/>
      <c r="E25" s="398"/>
      <c r="F25" s="398"/>
      <c r="G25" s="398"/>
      <c r="H25" s="398"/>
      <c r="I25" s="398"/>
      <c r="J25" s="329" t="s">
        <v>2058</v>
      </c>
      <c r="K25" s="329"/>
    </row>
    <row r="26" spans="1:11" customFormat="1" ht="14.25">
      <c r="C26" s="280"/>
      <c r="E26" s="294"/>
      <c r="F26" s="281"/>
      <c r="H26" s="278"/>
      <c r="I26" s="278"/>
    </row>
    <row r="27" spans="1:11" customFormat="1" ht="14.25">
      <c r="C27" s="280"/>
      <c r="E27" s="294"/>
      <c r="F27" s="281"/>
      <c r="H27" s="278"/>
      <c r="I27" s="278"/>
    </row>
    <row r="28" spans="1:11" customFormat="1" ht="14.25">
      <c r="C28" s="280"/>
      <c r="E28" s="294"/>
      <c r="F28" s="281"/>
      <c r="H28" s="278"/>
      <c r="I28" s="278"/>
    </row>
    <row r="29" spans="1:11" customFormat="1" ht="14.25">
      <c r="C29" s="280"/>
      <c r="E29" s="294"/>
      <c r="F29" s="281"/>
      <c r="H29" s="278"/>
      <c r="I29" s="278"/>
    </row>
    <row r="30" spans="1:11" customFormat="1" ht="14.25">
      <c r="C30" s="280"/>
      <c r="E30" s="294"/>
      <c r="F30" s="281"/>
      <c r="H30" s="278"/>
      <c r="I30" s="278"/>
    </row>
    <row r="31" spans="1:11" customFormat="1" ht="15" customHeight="1">
      <c r="A31" s="398" t="s">
        <v>2067</v>
      </c>
      <c r="B31" s="398"/>
      <c r="C31" s="398"/>
      <c r="D31" s="398"/>
      <c r="E31" s="398"/>
      <c r="F31" s="398"/>
      <c r="G31" s="398"/>
      <c r="H31" s="398"/>
      <c r="I31" s="398"/>
      <c r="J31" s="329" t="s">
        <v>2059</v>
      </c>
    </row>
  </sheetData>
  <autoFilter ref="A14:N22"/>
  <mergeCells count="12">
    <mergeCell ref="H1:J1"/>
    <mergeCell ref="H2:J2"/>
    <mergeCell ref="K13:K14"/>
    <mergeCell ref="A25:I25"/>
    <mergeCell ref="A31:I31"/>
    <mergeCell ref="A13:A14"/>
    <mergeCell ref="B13:B14"/>
    <mergeCell ref="C13:C14"/>
    <mergeCell ref="D13:D14"/>
    <mergeCell ref="E13:F13"/>
    <mergeCell ref="G13:H13"/>
    <mergeCell ref="I13:J13"/>
  </mergeCells>
  <conditionalFormatting sqref="A18:A21 A15:A16">
    <cfRule type="duplicateValues" dxfId="75" priority="1044"/>
  </conditionalFormatting>
  <conditionalFormatting sqref="A17">
    <cfRule type="duplicateValues" dxfId="74" priority="1048"/>
  </conditionalFormatting>
  <conditionalFormatting sqref="A17">
    <cfRule type="duplicateValues" dxfId="73" priority="1051"/>
  </conditionalFormatting>
  <conditionalFormatting sqref="B15:B21">
    <cfRule type="duplicateValues" dxfId="72" priority="1056"/>
  </conditionalFormatting>
  <pageMargins left="0.27" right="0.23" top="0.46" bottom="0.53" header="0.31" footer="0.3"/>
  <pageSetup paperSize="9" scale="58" fitToHeight="0" orientation="landscape" r:id="rId1"/>
  <headerFooter scaleWithDoc="0" alignWithMargins="0">
    <oddFooter>Page &amp;P of 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>
    <pageSetUpPr fitToPage="1"/>
  </sheetPr>
  <dimension ref="A1:K49"/>
  <sheetViews>
    <sheetView showGridLines="0" topLeftCell="D1" zoomScaleNormal="100" workbookViewId="0">
      <pane ySplit="14" topLeftCell="A37" activePane="bottomLeft" state="frozen"/>
      <selection activeCell="I15" sqref="I15"/>
      <selection pane="bottomLeft" activeCell="I15" sqref="I15"/>
    </sheetView>
  </sheetViews>
  <sheetFormatPr defaultColWidth="12.7109375" defaultRowHeight="15"/>
  <cols>
    <col min="1" max="1" width="8.140625" style="283" customWidth="1"/>
    <col min="2" max="2" width="12.140625" style="280" customWidth="1"/>
    <col min="3" max="3" width="61" style="280" customWidth="1"/>
    <col min="4" max="4" width="19.42578125" style="278" customWidth="1"/>
    <col min="5" max="5" width="11.7109375" style="279" customWidth="1"/>
    <col min="6" max="6" width="19.42578125" style="281" customWidth="1"/>
    <col min="7" max="7" width="11.7109375" style="278" customWidth="1"/>
    <col min="8" max="8" width="19.42578125" style="278" customWidth="1"/>
    <col min="9" max="9" width="11.7109375" style="278" customWidth="1"/>
    <col min="10" max="10" width="19.42578125" style="278" customWidth="1"/>
    <col min="11" max="11" width="31.42578125" style="278" customWidth="1"/>
    <col min="12" max="16384" width="12.7109375" style="278"/>
  </cols>
  <sheetData>
    <row r="1" spans="1:11" customFormat="1" ht="15.75">
      <c r="A1" s="334" t="s">
        <v>2042</v>
      </c>
      <c r="D1" s="278"/>
      <c r="H1" s="388" t="s">
        <v>2043</v>
      </c>
      <c r="I1" s="389"/>
      <c r="J1" s="390"/>
      <c r="K1" s="306"/>
    </row>
    <row r="2" spans="1:11" customFormat="1" ht="28.5" customHeight="1">
      <c r="A2" s="334" t="s">
        <v>2091</v>
      </c>
      <c r="D2" s="278"/>
      <c r="H2" s="394" t="s">
        <v>2045</v>
      </c>
      <c r="I2" s="395"/>
      <c r="J2" s="396"/>
      <c r="K2" s="306"/>
    </row>
    <row r="3" spans="1:11" customFormat="1" ht="26.25">
      <c r="A3" s="312" t="s">
        <v>2044</v>
      </c>
      <c r="B3" s="278"/>
      <c r="C3" s="293"/>
      <c r="D3" s="293"/>
      <c r="E3" s="293"/>
      <c r="F3" s="293"/>
      <c r="G3" s="293"/>
      <c r="H3" s="293"/>
      <c r="I3" s="306"/>
    </row>
    <row r="4" spans="1:11">
      <c r="A4" s="304" t="s">
        <v>2060</v>
      </c>
      <c r="B4" s="305"/>
      <c r="C4" s="305"/>
      <c r="D4" s="306"/>
      <c r="E4" s="305"/>
      <c r="F4" s="305"/>
      <c r="G4" s="306"/>
      <c r="H4" s="306"/>
      <c r="I4" s="306"/>
      <c r="J4" s="306"/>
      <c r="K4" s="306"/>
    </row>
    <row r="5" spans="1:11" ht="14.25">
      <c r="A5" s="304" t="s">
        <v>2046</v>
      </c>
      <c r="B5" s="278"/>
      <c r="C5" s="304" t="s">
        <v>2047</v>
      </c>
      <c r="D5" s="304" t="s">
        <v>2048</v>
      </c>
      <c r="E5" s="281"/>
      <c r="F5" s="304" t="s">
        <v>2049</v>
      </c>
      <c r="I5" s="306"/>
      <c r="J5" s="306"/>
      <c r="K5" s="306"/>
    </row>
    <row r="6" spans="1:11">
      <c r="A6" s="305"/>
      <c r="B6" s="278"/>
      <c r="C6" s="304" t="s">
        <v>2063</v>
      </c>
      <c r="D6" s="304" t="s">
        <v>2051</v>
      </c>
      <c r="E6" s="281"/>
      <c r="F6" s="304" t="s">
        <v>2110</v>
      </c>
      <c r="I6" s="306"/>
      <c r="J6" s="306"/>
      <c r="K6" s="306"/>
    </row>
    <row r="7" spans="1:11">
      <c r="A7" s="305"/>
      <c r="B7" s="278"/>
      <c r="C7" s="304" t="s">
        <v>2050</v>
      </c>
      <c r="D7" s="304" t="s">
        <v>2051</v>
      </c>
      <c r="E7" s="281"/>
      <c r="F7" s="304" t="s">
        <v>2052</v>
      </c>
      <c r="I7" s="306"/>
      <c r="J7" s="306"/>
      <c r="K7" s="306"/>
    </row>
    <row r="8" spans="1:11">
      <c r="A8" s="305"/>
      <c r="B8" s="278"/>
      <c r="C8" s="304" t="s">
        <v>2053</v>
      </c>
      <c r="D8" s="304" t="s">
        <v>2054</v>
      </c>
      <c r="E8" s="281"/>
      <c r="F8" s="304" t="s">
        <v>2052</v>
      </c>
      <c r="I8" s="306"/>
      <c r="J8" s="306"/>
      <c r="K8" s="306"/>
    </row>
    <row r="9" spans="1:11">
      <c r="A9" s="305"/>
      <c r="B9" s="278"/>
      <c r="C9" s="304" t="s">
        <v>2061</v>
      </c>
      <c r="D9" s="304" t="s">
        <v>2062</v>
      </c>
      <c r="E9" s="281"/>
      <c r="F9" s="304" t="s">
        <v>2052</v>
      </c>
      <c r="I9" s="306"/>
      <c r="J9" s="306"/>
      <c r="K9" s="306"/>
    </row>
    <row r="10" spans="1:11">
      <c r="A10" s="305"/>
      <c r="B10" s="278"/>
      <c r="C10" s="304" t="s">
        <v>2055</v>
      </c>
      <c r="D10" s="304" t="s">
        <v>2051</v>
      </c>
      <c r="E10" s="281"/>
      <c r="F10" s="304" t="s">
        <v>2052</v>
      </c>
      <c r="I10" s="306"/>
      <c r="J10" s="306"/>
      <c r="K10" s="306"/>
    </row>
    <row r="11" spans="1:11">
      <c r="A11" s="304" t="s">
        <v>2056</v>
      </c>
      <c r="B11" s="305"/>
      <c r="C11" s="305"/>
      <c r="D11" s="306"/>
      <c r="E11" s="305"/>
      <c r="F11" s="305"/>
      <c r="G11" s="306"/>
      <c r="H11" s="306"/>
      <c r="I11" s="306"/>
      <c r="J11" s="306"/>
      <c r="K11" s="306"/>
    </row>
    <row r="12" spans="1:11" ht="14.25">
      <c r="A12" s="278"/>
      <c r="B12" s="278"/>
      <c r="C12" s="278"/>
      <c r="E12" s="278"/>
      <c r="F12" s="278"/>
    </row>
    <row r="13" spans="1:11" ht="18.75" customHeight="1">
      <c r="A13" s="399" t="s">
        <v>1905</v>
      </c>
      <c r="B13" s="399" t="s">
        <v>2035</v>
      </c>
      <c r="C13" s="399" t="s">
        <v>1946</v>
      </c>
      <c r="D13" s="400" t="s">
        <v>2064</v>
      </c>
      <c r="E13" s="399" t="s">
        <v>2036</v>
      </c>
      <c r="F13" s="399"/>
      <c r="G13" s="399" t="s">
        <v>2037</v>
      </c>
      <c r="H13" s="399"/>
      <c r="I13" s="399" t="s">
        <v>2038</v>
      </c>
      <c r="J13" s="399"/>
      <c r="K13" s="397" t="s">
        <v>2039</v>
      </c>
    </row>
    <row r="14" spans="1:11" ht="18.75" customHeight="1">
      <c r="A14" s="399"/>
      <c r="B14" s="399"/>
      <c r="C14" s="399"/>
      <c r="D14" s="400"/>
      <c r="E14" s="315" t="s">
        <v>2040</v>
      </c>
      <c r="F14" s="315" t="s">
        <v>2041</v>
      </c>
      <c r="G14" s="315" t="s">
        <v>2040</v>
      </c>
      <c r="H14" s="315" t="s">
        <v>2041</v>
      </c>
      <c r="I14" s="315" t="s">
        <v>2040</v>
      </c>
      <c r="J14" s="315" t="s">
        <v>2041</v>
      </c>
      <c r="K14" s="397"/>
    </row>
    <row r="15" spans="1:11" ht="14.25">
      <c r="A15" s="297">
        <f>IF(B15="","",COUNTA($B$15:B15))</f>
        <v>1</v>
      </c>
      <c r="B15" s="303" t="s">
        <v>139</v>
      </c>
      <c r="C15" s="288" t="s">
        <v>998</v>
      </c>
      <c r="D15" s="301">
        <v>39264</v>
      </c>
      <c r="E15" s="297">
        <v>1</v>
      </c>
      <c r="F15" s="289">
        <v>1133657800</v>
      </c>
      <c r="G15" s="297">
        <v>1</v>
      </c>
      <c r="H15" s="289">
        <v>1133657800</v>
      </c>
      <c r="I15" s="310">
        <f t="shared" ref="I15:I39" si="0">G15-E15</f>
        <v>0</v>
      </c>
      <c r="J15" s="311">
        <f t="shared" ref="J15:J39" si="1">H15-F15</f>
        <v>0</v>
      </c>
      <c r="K15" s="299"/>
    </row>
    <row r="16" spans="1:11" ht="14.25">
      <c r="A16" s="297">
        <f>IF(B16="","",COUNTA($B$15:B16))</f>
        <v>2</v>
      </c>
      <c r="B16" s="287" t="s">
        <v>417</v>
      </c>
      <c r="C16" s="288" t="s">
        <v>1174</v>
      </c>
      <c r="D16" s="300">
        <v>38261</v>
      </c>
      <c r="E16" s="297">
        <v>1</v>
      </c>
      <c r="F16" s="289">
        <v>43038182</v>
      </c>
      <c r="G16" s="297">
        <v>1</v>
      </c>
      <c r="H16" s="289">
        <v>43038182</v>
      </c>
      <c r="I16" s="310">
        <f t="shared" si="0"/>
        <v>0</v>
      </c>
      <c r="J16" s="311">
        <f t="shared" si="1"/>
        <v>0</v>
      </c>
      <c r="K16" s="299"/>
    </row>
    <row r="17" spans="1:11" ht="14.25">
      <c r="A17" s="297">
        <f>IF(B17="","",COUNTA($B$15:B17))</f>
        <v>3</v>
      </c>
      <c r="B17" s="287" t="s">
        <v>16</v>
      </c>
      <c r="C17" s="288" t="s">
        <v>1144</v>
      </c>
      <c r="D17" s="298">
        <v>41456</v>
      </c>
      <c r="E17" s="297">
        <v>1</v>
      </c>
      <c r="F17" s="289">
        <v>268767000</v>
      </c>
      <c r="G17" s="297">
        <v>1</v>
      </c>
      <c r="H17" s="289">
        <v>268767000</v>
      </c>
      <c r="I17" s="310">
        <f t="shared" si="0"/>
        <v>0</v>
      </c>
      <c r="J17" s="311">
        <f t="shared" si="1"/>
        <v>0</v>
      </c>
      <c r="K17" s="299"/>
    </row>
    <row r="18" spans="1:11" ht="28.5">
      <c r="A18" s="297">
        <f>IF(B18="","",COUNTA($B$15:B18))</f>
        <v>4</v>
      </c>
      <c r="B18" s="290" t="s">
        <v>1984</v>
      </c>
      <c r="C18" s="288" t="s">
        <v>1980</v>
      </c>
      <c r="D18" s="298">
        <v>43602</v>
      </c>
      <c r="E18" s="297">
        <v>1</v>
      </c>
      <c r="F18" s="289">
        <v>53280000</v>
      </c>
      <c r="G18" s="297">
        <v>1</v>
      </c>
      <c r="H18" s="289">
        <v>53280000</v>
      </c>
      <c r="I18" s="310">
        <f t="shared" si="0"/>
        <v>0</v>
      </c>
      <c r="J18" s="311">
        <f t="shared" si="1"/>
        <v>0</v>
      </c>
      <c r="K18" s="299"/>
    </row>
    <row r="19" spans="1:11" ht="14.25">
      <c r="A19" s="297">
        <f>IF(B19="","",COUNTA($B$15:B19))</f>
        <v>5</v>
      </c>
      <c r="B19" s="290" t="s">
        <v>2027</v>
      </c>
      <c r="C19" s="288" t="s">
        <v>2028</v>
      </c>
      <c r="D19" s="298">
        <v>43682</v>
      </c>
      <c r="E19" s="297">
        <v>1</v>
      </c>
      <c r="F19" s="289">
        <v>866400000</v>
      </c>
      <c r="G19" s="297">
        <v>1</v>
      </c>
      <c r="H19" s="289">
        <v>866400000</v>
      </c>
      <c r="I19" s="310">
        <f t="shared" si="0"/>
        <v>0</v>
      </c>
      <c r="J19" s="311">
        <f t="shared" si="1"/>
        <v>0</v>
      </c>
      <c r="K19" s="299"/>
    </row>
    <row r="20" spans="1:11" ht="14.25">
      <c r="A20" s="297">
        <f>IF(B20="","",COUNTA($B$15:B20))</f>
        <v>6</v>
      </c>
      <c r="B20" s="290" t="s">
        <v>2007</v>
      </c>
      <c r="C20" s="288" t="s">
        <v>2012</v>
      </c>
      <c r="D20" s="298">
        <v>43605</v>
      </c>
      <c r="E20" s="297">
        <v>1</v>
      </c>
      <c r="F20" s="289">
        <v>194900000</v>
      </c>
      <c r="G20" s="297">
        <v>1</v>
      </c>
      <c r="H20" s="289">
        <v>194900000</v>
      </c>
      <c r="I20" s="310">
        <f t="shared" si="0"/>
        <v>0</v>
      </c>
      <c r="J20" s="311">
        <f t="shared" si="1"/>
        <v>0</v>
      </c>
      <c r="K20" s="299"/>
    </row>
    <row r="21" spans="1:11" ht="14.25">
      <c r="A21" s="297">
        <f>IF(B21="","",COUNTA($B$15:B21))</f>
        <v>7</v>
      </c>
      <c r="B21" s="287" t="s">
        <v>592</v>
      </c>
      <c r="C21" s="288" t="s">
        <v>1225</v>
      </c>
      <c r="D21" s="298">
        <v>41030</v>
      </c>
      <c r="E21" s="297">
        <v>1</v>
      </c>
      <c r="F21" s="289">
        <v>89660000</v>
      </c>
      <c r="G21" s="297">
        <v>1</v>
      </c>
      <c r="H21" s="289">
        <v>89660000</v>
      </c>
      <c r="I21" s="310">
        <f t="shared" si="0"/>
        <v>0</v>
      </c>
      <c r="J21" s="311">
        <f t="shared" si="1"/>
        <v>0</v>
      </c>
      <c r="K21" s="299"/>
    </row>
    <row r="22" spans="1:11" ht="14.25">
      <c r="A22" s="297">
        <f>IF(B22="","",COUNTA($B$15:B22))</f>
        <v>8</v>
      </c>
      <c r="B22" s="287" t="s">
        <v>364</v>
      </c>
      <c r="C22" s="288" t="s">
        <v>1179</v>
      </c>
      <c r="D22" s="298">
        <v>39417</v>
      </c>
      <c r="E22" s="297">
        <v>1</v>
      </c>
      <c r="F22" s="289">
        <v>110167320</v>
      </c>
      <c r="G22" s="297">
        <v>1</v>
      </c>
      <c r="H22" s="289">
        <v>110167320</v>
      </c>
      <c r="I22" s="310">
        <f t="shared" si="0"/>
        <v>0</v>
      </c>
      <c r="J22" s="311">
        <f t="shared" si="1"/>
        <v>0</v>
      </c>
      <c r="K22" s="299"/>
    </row>
    <row r="23" spans="1:11" ht="14.25">
      <c r="A23" s="297">
        <f>IF(B23="","",COUNTA($B$15:B23))</f>
        <v>9</v>
      </c>
      <c r="B23" s="287" t="s">
        <v>278</v>
      </c>
      <c r="C23" s="288" t="s">
        <v>1002</v>
      </c>
      <c r="D23" s="298">
        <v>40725</v>
      </c>
      <c r="E23" s="297">
        <v>1</v>
      </c>
      <c r="F23" s="289">
        <v>133128000</v>
      </c>
      <c r="G23" s="297">
        <v>1</v>
      </c>
      <c r="H23" s="289">
        <v>133128000</v>
      </c>
      <c r="I23" s="310">
        <f t="shared" si="0"/>
        <v>0</v>
      </c>
      <c r="J23" s="311">
        <f t="shared" si="1"/>
        <v>0</v>
      </c>
      <c r="K23" s="299"/>
    </row>
    <row r="24" spans="1:11" ht="14.25">
      <c r="A24" s="297">
        <f>IF(B24="","",COUNTA($B$15:B24))</f>
        <v>10</v>
      </c>
      <c r="B24" s="287" t="s">
        <v>1542</v>
      </c>
      <c r="C24" s="288" t="s">
        <v>1541</v>
      </c>
      <c r="D24" s="298">
        <v>42675</v>
      </c>
      <c r="E24" s="297">
        <v>1</v>
      </c>
      <c r="F24" s="289">
        <v>30300000</v>
      </c>
      <c r="G24" s="297">
        <v>1</v>
      </c>
      <c r="H24" s="289">
        <v>30300000</v>
      </c>
      <c r="I24" s="310">
        <f t="shared" si="0"/>
        <v>0</v>
      </c>
      <c r="J24" s="311">
        <f t="shared" si="1"/>
        <v>0</v>
      </c>
      <c r="K24" s="299"/>
    </row>
    <row r="25" spans="1:11" ht="14.25">
      <c r="A25" s="297">
        <f>IF(B25="","",COUNTA($B$15:B25))</f>
        <v>11</v>
      </c>
      <c r="B25" s="287" t="s">
        <v>543</v>
      </c>
      <c r="C25" s="288" t="s">
        <v>1180</v>
      </c>
      <c r="D25" s="298">
        <v>39600</v>
      </c>
      <c r="E25" s="297">
        <v>1</v>
      </c>
      <c r="F25" s="289">
        <v>97537287</v>
      </c>
      <c r="G25" s="297">
        <v>1</v>
      </c>
      <c r="H25" s="289">
        <v>97537287</v>
      </c>
      <c r="I25" s="310">
        <f t="shared" si="0"/>
        <v>0</v>
      </c>
      <c r="J25" s="311">
        <f t="shared" si="1"/>
        <v>0</v>
      </c>
      <c r="K25" s="299"/>
    </row>
    <row r="26" spans="1:11" ht="14.25">
      <c r="A26" s="297">
        <f>IF(B26="","",COUNTA($B$15:B26))</f>
        <v>12</v>
      </c>
      <c r="B26" s="290" t="s">
        <v>1721</v>
      </c>
      <c r="C26" s="288" t="s">
        <v>1720</v>
      </c>
      <c r="D26" s="298">
        <v>43122</v>
      </c>
      <c r="E26" s="297">
        <v>1</v>
      </c>
      <c r="F26" s="289">
        <v>82780000</v>
      </c>
      <c r="G26" s="297">
        <v>1</v>
      </c>
      <c r="H26" s="289">
        <v>82780000</v>
      </c>
      <c r="I26" s="310">
        <f t="shared" si="0"/>
        <v>0</v>
      </c>
      <c r="J26" s="311">
        <f t="shared" si="1"/>
        <v>0</v>
      </c>
      <c r="K26" s="299"/>
    </row>
    <row r="27" spans="1:11" ht="14.25">
      <c r="A27" s="297">
        <f>IF(B27="","",COUNTA($B$15:B27))</f>
        <v>13</v>
      </c>
      <c r="B27" s="287" t="s">
        <v>1083</v>
      </c>
      <c r="C27" s="288" t="s">
        <v>1152</v>
      </c>
      <c r="D27" s="298">
        <v>42095</v>
      </c>
      <c r="E27" s="297">
        <v>1</v>
      </c>
      <c r="F27" s="289">
        <v>262469025</v>
      </c>
      <c r="G27" s="297">
        <v>1</v>
      </c>
      <c r="H27" s="289">
        <v>262469025</v>
      </c>
      <c r="I27" s="310">
        <f t="shared" si="0"/>
        <v>0</v>
      </c>
      <c r="J27" s="311">
        <f t="shared" si="1"/>
        <v>0</v>
      </c>
      <c r="K27" s="299"/>
    </row>
    <row r="28" spans="1:11" ht="14.25">
      <c r="A28" s="297">
        <f>IF(B28="","",COUNTA($B$15:B28))</f>
        <v>14</v>
      </c>
      <c r="B28" s="303" t="s">
        <v>1026</v>
      </c>
      <c r="C28" s="288" t="s">
        <v>1027</v>
      </c>
      <c r="D28" s="298">
        <v>42005</v>
      </c>
      <c r="E28" s="297">
        <v>1</v>
      </c>
      <c r="F28" s="289">
        <v>561350000</v>
      </c>
      <c r="G28" s="297">
        <v>1</v>
      </c>
      <c r="H28" s="289">
        <v>561350000</v>
      </c>
      <c r="I28" s="310">
        <f t="shared" si="0"/>
        <v>0</v>
      </c>
      <c r="J28" s="311">
        <f t="shared" si="1"/>
        <v>0</v>
      </c>
      <c r="K28" s="299"/>
    </row>
    <row r="29" spans="1:11" ht="14.25">
      <c r="A29" s="297">
        <f>IF(B29="","",COUNTA($B$15:B29))</f>
        <v>15</v>
      </c>
      <c r="B29" s="303" t="s">
        <v>707</v>
      </c>
      <c r="C29" s="288" t="s">
        <v>1938</v>
      </c>
      <c r="D29" s="298">
        <v>41640</v>
      </c>
      <c r="E29" s="297">
        <v>1</v>
      </c>
      <c r="F29" s="289">
        <v>628403700</v>
      </c>
      <c r="G29" s="297">
        <v>1</v>
      </c>
      <c r="H29" s="289">
        <v>628403700</v>
      </c>
      <c r="I29" s="310">
        <f t="shared" si="0"/>
        <v>0</v>
      </c>
      <c r="J29" s="311">
        <f t="shared" si="1"/>
        <v>0</v>
      </c>
      <c r="K29" s="299"/>
    </row>
    <row r="30" spans="1:11" ht="14.25">
      <c r="A30" s="297">
        <f>IF(B30="","",COUNTA($B$15:B30))</f>
        <v>16</v>
      </c>
      <c r="B30" s="303" t="s">
        <v>713</v>
      </c>
      <c r="C30" s="288" t="s">
        <v>1523</v>
      </c>
      <c r="D30" s="298">
        <v>42339</v>
      </c>
      <c r="E30" s="297">
        <v>1</v>
      </c>
      <c r="F30" s="289">
        <v>67827000</v>
      </c>
      <c r="G30" s="297">
        <v>1</v>
      </c>
      <c r="H30" s="289">
        <v>67827000</v>
      </c>
      <c r="I30" s="310">
        <f t="shared" si="0"/>
        <v>0</v>
      </c>
      <c r="J30" s="311">
        <f t="shared" si="1"/>
        <v>0</v>
      </c>
      <c r="K30" s="299"/>
    </row>
    <row r="31" spans="1:11" ht="14.25">
      <c r="A31" s="297">
        <f>IF(B31="","",COUNTA($B$15:B31))</f>
        <v>17</v>
      </c>
      <c r="B31" s="303" t="s">
        <v>2013</v>
      </c>
      <c r="C31" s="288" t="s">
        <v>2014</v>
      </c>
      <c r="D31" s="298">
        <v>43635</v>
      </c>
      <c r="E31" s="297">
        <v>1</v>
      </c>
      <c r="F31" s="289">
        <v>126170000</v>
      </c>
      <c r="G31" s="297">
        <v>1</v>
      </c>
      <c r="H31" s="289">
        <v>126170000</v>
      </c>
      <c r="I31" s="310">
        <f t="shared" si="0"/>
        <v>0</v>
      </c>
      <c r="J31" s="311">
        <f t="shared" si="1"/>
        <v>0</v>
      </c>
      <c r="K31" s="299"/>
    </row>
    <row r="32" spans="1:11" ht="14.25">
      <c r="A32" s="297">
        <f>IF(B32="","",COUNTA($B$15:B32))</f>
        <v>18</v>
      </c>
      <c r="B32" s="303" t="s">
        <v>656</v>
      </c>
      <c r="C32" s="288" t="s">
        <v>1206</v>
      </c>
      <c r="D32" s="300">
        <v>38018</v>
      </c>
      <c r="E32" s="297">
        <v>1</v>
      </c>
      <c r="F32" s="289">
        <v>44242600</v>
      </c>
      <c r="G32" s="297">
        <v>1</v>
      </c>
      <c r="H32" s="289">
        <v>44242600</v>
      </c>
      <c r="I32" s="310">
        <f t="shared" si="0"/>
        <v>0</v>
      </c>
      <c r="J32" s="311">
        <f t="shared" si="1"/>
        <v>0</v>
      </c>
      <c r="K32" s="299"/>
    </row>
    <row r="33" spans="1:11" ht="14.25">
      <c r="A33" s="297">
        <f>IF(B33="","",COUNTA($B$15:B33))</f>
        <v>19</v>
      </c>
      <c r="B33" s="303" t="s">
        <v>467</v>
      </c>
      <c r="C33" s="288" t="s">
        <v>1106</v>
      </c>
      <c r="D33" s="301">
        <v>40330</v>
      </c>
      <c r="E33" s="297">
        <v>1</v>
      </c>
      <c r="F33" s="289">
        <v>284918364</v>
      </c>
      <c r="G33" s="297">
        <v>1</v>
      </c>
      <c r="H33" s="289">
        <v>284918364</v>
      </c>
      <c r="I33" s="310">
        <f t="shared" si="0"/>
        <v>0</v>
      </c>
      <c r="J33" s="311">
        <f t="shared" si="1"/>
        <v>0</v>
      </c>
      <c r="K33" s="299"/>
    </row>
    <row r="34" spans="1:11" ht="14.25">
      <c r="A34" s="297">
        <f>IF(B34="","",COUNTA($B$15:B34))</f>
        <v>20</v>
      </c>
      <c r="B34" s="287" t="s">
        <v>896</v>
      </c>
      <c r="C34" s="291" t="s">
        <v>1525</v>
      </c>
      <c r="D34" s="298">
        <v>41913</v>
      </c>
      <c r="E34" s="297">
        <v>1</v>
      </c>
      <c r="F34" s="289">
        <v>835081817</v>
      </c>
      <c r="G34" s="297">
        <v>1</v>
      </c>
      <c r="H34" s="289">
        <v>835081817</v>
      </c>
      <c r="I34" s="310">
        <f t="shared" si="0"/>
        <v>0</v>
      </c>
      <c r="J34" s="311">
        <f t="shared" si="1"/>
        <v>0</v>
      </c>
      <c r="K34" s="299"/>
    </row>
    <row r="35" spans="1:11" ht="14.25">
      <c r="A35" s="297">
        <f>IF(B35="","",COUNTA($B$15:B35))</f>
        <v>21</v>
      </c>
      <c r="B35" s="287" t="s">
        <v>40</v>
      </c>
      <c r="C35" s="288" t="s">
        <v>1939</v>
      </c>
      <c r="D35" s="298">
        <v>41122</v>
      </c>
      <c r="E35" s="297">
        <v>1</v>
      </c>
      <c r="F35" s="289">
        <v>1860175000</v>
      </c>
      <c r="G35" s="297">
        <v>1</v>
      </c>
      <c r="H35" s="289">
        <v>1860175000</v>
      </c>
      <c r="I35" s="310">
        <f t="shared" si="0"/>
        <v>0</v>
      </c>
      <c r="J35" s="311">
        <f t="shared" si="1"/>
        <v>0</v>
      </c>
      <c r="K35" s="299"/>
    </row>
    <row r="36" spans="1:11" ht="28.5">
      <c r="A36" s="297">
        <f>IF(B36="","",COUNTA($B$15:B36))</f>
        <v>22</v>
      </c>
      <c r="B36" s="287" t="s">
        <v>1708</v>
      </c>
      <c r="C36" s="291" t="s">
        <v>1940</v>
      </c>
      <c r="D36" s="298">
        <v>43090</v>
      </c>
      <c r="E36" s="297">
        <v>1</v>
      </c>
      <c r="F36" s="289">
        <v>1029054546</v>
      </c>
      <c r="G36" s="297">
        <v>1</v>
      </c>
      <c r="H36" s="289">
        <v>1029054546</v>
      </c>
      <c r="I36" s="310">
        <f t="shared" si="0"/>
        <v>0</v>
      </c>
      <c r="J36" s="311">
        <f t="shared" si="1"/>
        <v>0</v>
      </c>
      <c r="K36" s="299"/>
    </row>
    <row r="37" spans="1:11" ht="14.25">
      <c r="A37" s="297">
        <f>IF(B37="","",COUNTA($B$15:B37))</f>
        <v>23</v>
      </c>
      <c r="B37" s="287" t="s">
        <v>1110</v>
      </c>
      <c r="C37" s="288" t="s">
        <v>1520</v>
      </c>
      <c r="D37" s="298">
        <v>42125</v>
      </c>
      <c r="E37" s="297">
        <v>1</v>
      </c>
      <c r="F37" s="289">
        <v>759472727</v>
      </c>
      <c r="G37" s="297">
        <v>1</v>
      </c>
      <c r="H37" s="289">
        <v>759472727</v>
      </c>
      <c r="I37" s="310">
        <f t="shared" si="0"/>
        <v>0</v>
      </c>
      <c r="J37" s="311">
        <f t="shared" si="1"/>
        <v>0</v>
      </c>
      <c r="K37" s="299"/>
    </row>
    <row r="38" spans="1:11" ht="14.25">
      <c r="A38" s="297">
        <f>IF(B38="","",COUNTA($B$15:B38))</f>
        <v>24</v>
      </c>
      <c r="B38" s="287" t="s">
        <v>699</v>
      </c>
      <c r="C38" s="288" t="s">
        <v>1380</v>
      </c>
      <c r="D38" s="301">
        <v>41548</v>
      </c>
      <c r="E38" s="297">
        <v>1</v>
      </c>
      <c r="F38" s="289">
        <v>768322727</v>
      </c>
      <c r="G38" s="297">
        <v>1</v>
      </c>
      <c r="H38" s="289">
        <v>768322727</v>
      </c>
      <c r="I38" s="310">
        <f t="shared" si="0"/>
        <v>0</v>
      </c>
      <c r="J38" s="311">
        <f t="shared" si="1"/>
        <v>0</v>
      </c>
      <c r="K38" s="299"/>
    </row>
    <row r="39" spans="1:11" ht="14.25">
      <c r="A39" s="297">
        <f>IF(B39="","",COUNTA($B$15:B39))</f>
        <v>25</v>
      </c>
      <c r="B39" s="287" t="s">
        <v>714</v>
      </c>
      <c r="C39" s="288" t="s">
        <v>1381</v>
      </c>
      <c r="D39" s="298">
        <v>41791</v>
      </c>
      <c r="E39" s="297">
        <v>1</v>
      </c>
      <c r="F39" s="289">
        <v>749736364</v>
      </c>
      <c r="G39" s="297">
        <v>1</v>
      </c>
      <c r="H39" s="289">
        <v>749736364</v>
      </c>
      <c r="I39" s="310">
        <f t="shared" si="0"/>
        <v>0</v>
      </c>
      <c r="J39" s="311">
        <f t="shared" si="1"/>
        <v>0</v>
      </c>
      <c r="K39" s="299"/>
    </row>
    <row r="40" spans="1:11">
      <c r="A40" s="326"/>
      <c r="B40" s="327"/>
      <c r="C40" s="328"/>
      <c r="D40" s="325" t="s">
        <v>2034</v>
      </c>
      <c r="E40" s="322">
        <f t="shared" ref="E40:J40" si="2">SUM(E15:E39)</f>
        <v>25</v>
      </c>
      <c r="F40" s="282">
        <f t="shared" si="2"/>
        <v>11080839459</v>
      </c>
      <c r="G40" s="322">
        <f t="shared" si="2"/>
        <v>25</v>
      </c>
      <c r="H40" s="282">
        <f t="shared" si="2"/>
        <v>11080839459</v>
      </c>
      <c r="I40" s="323">
        <f t="shared" si="2"/>
        <v>0</v>
      </c>
      <c r="J40" s="324">
        <f t="shared" si="2"/>
        <v>0</v>
      </c>
      <c r="K40" s="313"/>
    </row>
    <row r="41" spans="1:11" customFormat="1" ht="12.75"/>
    <row r="42" spans="1:11" ht="14.25">
      <c r="A42" s="297">
        <f>IF(B42="","",COUNTA($C$14:C42))</f>
        <v>26</v>
      </c>
      <c r="B42" s="287" t="s">
        <v>442</v>
      </c>
      <c r="C42" s="288" t="s">
        <v>1208</v>
      </c>
      <c r="D42" s="298">
        <v>40544</v>
      </c>
      <c r="E42" s="297">
        <v>1</v>
      </c>
      <c r="F42" s="289">
        <v>55712000</v>
      </c>
      <c r="G42" s="297">
        <v>1</v>
      </c>
      <c r="H42" s="289">
        <v>55712000</v>
      </c>
      <c r="I42" s="310">
        <f t="shared" ref="I42:J42" si="3">G42-E42</f>
        <v>0</v>
      </c>
      <c r="J42" s="311">
        <f t="shared" si="3"/>
        <v>0</v>
      </c>
      <c r="K42" s="299" t="s">
        <v>2115</v>
      </c>
    </row>
    <row r="43" spans="1:11" customFormat="1" ht="15" customHeight="1">
      <c r="A43" s="398" t="s">
        <v>2057</v>
      </c>
      <c r="B43" s="398"/>
      <c r="C43" s="398"/>
      <c r="D43" s="398"/>
      <c r="E43" s="398"/>
      <c r="F43" s="398"/>
      <c r="G43" s="398"/>
      <c r="H43" s="398"/>
      <c r="I43" s="398"/>
      <c r="J43" s="329" t="s">
        <v>2058</v>
      </c>
      <c r="K43" s="329"/>
    </row>
    <row r="44" spans="1:11" customFormat="1" ht="14.25">
      <c r="C44" s="280"/>
      <c r="E44" s="294"/>
      <c r="F44" s="281"/>
      <c r="H44" s="278"/>
      <c r="I44" s="278"/>
    </row>
    <row r="45" spans="1:11" customFormat="1" ht="14.25">
      <c r="C45" s="280"/>
      <c r="E45" s="294"/>
      <c r="F45" s="281"/>
      <c r="H45" s="278"/>
      <c r="I45" s="278"/>
    </row>
    <row r="46" spans="1:11" customFormat="1" ht="14.25">
      <c r="C46" s="280"/>
      <c r="E46" s="294"/>
      <c r="F46" s="281"/>
      <c r="H46" s="278"/>
      <c r="I46" s="278"/>
    </row>
    <row r="47" spans="1:11" customFormat="1" ht="14.25">
      <c r="C47" s="280"/>
      <c r="E47" s="294"/>
      <c r="F47" s="281"/>
      <c r="H47" s="278"/>
      <c r="I47" s="278"/>
    </row>
    <row r="48" spans="1:11" customFormat="1" ht="14.25">
      <c r="C48" s="280"/>
      <c r="E48" s="294"/>
      <c r="F48" s="281"/>
      <c r="H48" s="278"/>
      <c r="I48" s="278"/>
    </row>
    <row r="49" spans="1:10" customFormat="1" ht="15" customHeight="1">
      <c r="A49" s="398" t="s">
        <v>2067</v>
      </c>
      <c r="B49" s="398"/>
      <c r="C49" s="398"/>
      <c r="D49" s="398"/>
      <c r="E49" s="398"/>
      <c r="F49" s="398"/>
      <c r="G49" s="398"/>
      <c r="H49" s="398"/>
      <c r="I49" s="398"/>
      <c r="J49" s="329" t="s">
        <v>2059</v>
      </c>
    </row>
  </sheetData>
  <autoFilter ref="A14:N40"/>
  <mergeCells count="12">
    <mergeCell ref="H1:J1"/>
    <mergeCell ref="H2:J2"/>
    <mergeCell ref="K13:K14"/>
    <mergeCell ref="A43:I43"/>
    <mergeCell ref="A49:I49"/>
    <mergeCell ref="A13:A14"/>
    <mergeCell ref="B13:B14"/>
    <mergeCell ref="C13:C14"/>
    <mergeCell ref="D13:D14"/>
    <mergeCell ref="E13:F13"/>
    <mergeCell ref="G13:H13"/>
    <mergeCell ref="I13:J13"/>
  </mergeCells>
  <conditionalFormatting sqref="A15:A39">
    <cfRule type="duplicateValues" dxfId="71" priority="1044"/>
  </conditionalFormatting>
  <conditionalFormatting sqref="B15:B39">
    <cfRule type="duplicateValues" dxfId="70" priority="1045"/>
  </conditionalFormatting>
  <conditionalFormatting sqref="A42">
    <cfRule type="duplicateValues" dxfId="69" priority="1"/>
  </conditionalFormatting>
  <conditionalFormatting sqref="B42">
    <cfRule type="duplicateValues" dxfId="68" priority="2"/>
  </conditionalFormatting>
  <pageMargins left="0.27" right="0.23" top="0.46" bottom="0.53" header="0.31" footer="0.3"/>
  <pageSetup paperSize="9" scale="58" fitToHeight="0" orientation="landscape" r:id="rId1"/>
  <headerFooter scaleWithDoc="0" alignWithMargins="0">
    <oddFooter>Page &amp;P of &amp;N</oddFooter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K25"/>
  <sheetViews>
    <sheetView showGridLines="0" zoomScaleNormal="100" workbookViewId="0">
      <pane ySplit="14" topLeftCell="A15" activePane="bottomLeft" state="frozen"/>
      <selection activeCell="I15" sqref="I15"/>
      <selection pane="bottomLeft" activeCell="I15" sqref="I15"/>
    </sheetView>
  </sheetViews>
  <sheetFormatPr defaultColWidth="12.7109375" defaultRowHeight="15"/>
  <cols>
    <col min="1" max="1" width="8.140625" style="283" customWidth="1"/>
    <col min="2" max="2" width="16.140625" style="280" customWidth="1"/>
    <col min="3" max="3" width="47.7109375" style="280" customWidth="1"/>
    <col min="4" max="4" width="18.140625" style="278" customWidth="1"/>
    <col min="5" max="5" width="13.140625" style="279" customWidth="1"/>
    <col min="6" max="6" width="16.7109375" style="281" customWidth="1"/>
    <col min="7" max="7" width="11.7109375" style="278" customWidth="1"/>
    <col min="8" max="8" width="16.7109375" style="278" customWidth="1"/>
    <col min="9" max="9" width="11.7109375" style="278" customWidth="1"/>
    <col min="10" max="10" width="19.42578125" style="278" customWidth="1"/>
    <col min="11" max="11" width="31.42578125" style="278" customWidth="1"/>
    <col min="12" max="16384" width="12.7109375" style="278"/>
  </cols>
  <sheetData>
    <row r="1" spans="1:11" customFormat="1" ht="15.75">
      <c r="A1" s="334" t="s">
        <v>2042</v>
      </c>
      <c r="D1" s="278"/>
      <c r="H1" s="388" t="s">
        <v>2043</v>
      </c>
      <c r="I1" s="389"/>
      <c r="J1" s="390"/>
      <c r="K1" s="306"/>
    </row>
    <row r="2" spans="1:11" customFormat="1" ht="28.5" customHeight="1">
      <c r="A2" s="334" t="s">
        <v>2092</v>
      </c>
      <c r="D2" s="278"/>
      <c r="H2" s="394" t="s">
        <v>2045</v>
      </c>
      <c r="I2" s="395"/>
      <c r="J2" s="396"/>
      <c r="K2" s="306"/>
    </row>
    <row r="3" spans="1:11" customFormat="1" ht="26.25">
      <c r="A3" s="312" t="s">
        <v>2044</v>
      </c>
      <c r="B3" s="278"/>
      <c r="C3" s="293"/>
      <c r="D3" s="293"/>
      <c r="E3" s="293"/>
      <c r="F3" s="293"/>
      <c r="G3" s="293"/>
      <c r="H3" s="293"/>
      <c r="I3" s="306"/>
    </row>
    <row r="4" spans="1:11">
      <c r="A4" s="304" t="s">
        <v>2060</v>
      </c>
      <c r="B4" s="305"/>
      <c r="C4" s="305"/>
      <c r="D4" s="306"/>
      <c r="E4" s="305"/>
      <c r="F4" s="305"/>
      <c r="G4" s="306"/>
      <c r="H4" s="306"/>
      <c r="I4" s="306"/>
      <c r="J4" s="306"/>
      <c r="K4" s="306"/>
    </row>
    <row r="5" spans="1:11" ht="14.25">
      <c r="A5" s="304" t="s">
        <v>2046</v>
      </c>
      <c r="C5" s="304" t="s">
        <v>2047</v>
      </c>
      <c r="D5" s="304" t="s">
        <v>2048</v>
      </c>
      <c r="E5" s="281"/>
      <c r="F5" s="304" t="s">
        <v>2049</v>
      </c>
      <c r="I5" s="306"/>
      <c r="J5" s="306"/>
      <c r="K5" s="306"/>
    </row>
    <row r="6" spans="1:11">
      <c r="A6" s="305"/>
      <c r="C6" s="304" t="s">
        <v>2063</v>
      </c>
      <c r="D6" s="304" t="s">
        <v>2051</v>
      </c>
      <c r="E6" s="281"/>
      <c r="F6" s="304" t="s">
        <v>2110</v>
      </c>
      <c r="I6" s="306"/>
      <c r="J6" s="306"/>
      <c r="K6" s="306"/>
    </row>
    <row r="7" spans="1:11">
      <c r="A7" s="305"/>
      <c r="C7" s="304" t="s">
        <v>2050</v>
      </c>
      <c r="D7" s="304" t="s">
        <v>2051</v>
      </c>
      <c r="E7" s="281"/>
      <c r="F7" s="304" t="s">
        <v>2052</v>
      </c>
      <c r="I7" s="306"/>
      <c r="J7" s="306"/>
      <c r="K7" s="306"/>
    </row>
    <row r="8" spans="1:11">
      <c r="A8" s="305"/>
      <c r="C8" s="304" t="s">
        <v>2053</v>
      </c>
      <c r="D8" s="304" t="s">
        <v>2054</v>
      </c>
      <c r="E8" s="281"/>
      <c r="F8" s="304" t="s">
        <v>2052</v>
      </c>
      <c r="I8" s="306"/>
      <c r="J8" s="306"/>
      <c r="K8" s="306"/>
    </row>
    <row r="9" spans="1:11">
      <c r="A9" s="305"/>
      <c r="C9" s="304" t="s">
        <v>2061</v>
      </c>
      <c r="D9" s="304" t="s">
        <v>2062</v>
      </c>
      <c r="E9" s="281"/>
      <c r="F9" s="304" t="s">
        <v>2052</v>
      </c>
      <c r="I9" s="306"/>
      <c r="J9" s="306"/>
      <c r="K9" s="306"/>
    </row>
    <row r="10" spans="1:11">
      <c r="A10" s="305"/>
      <c r="C10" s="304" t="s">
        <v>2055</v>
      </c>
      <c r="D10" s="304" t="s">
        <v>2051</v>
      </c>
      <c r="E10" s="281"/>
      <c r="F10" s="304" t="s">
        <v>2052</v>
      </c>
      <c r="I10" s="306"/>
      <c r="J10" s="306"/>
      <c r="K10" s="306"/>
    </row>
    <row r="11" spans="1:11">
      <c r="A11" s="304" t="s">
        <v>2056</v>
      </c>
      <c r="B11" s="305"/>
      <c r="C11" s="305"/>
      <c r="D11" s="306"/>
      <c r="E11" s="305"/>
      <c r="F11" s="305"/>
      <c r="G11" s="306"/>
      <c r="H11" s="306"/>
      <c r="I11" s="306"/>
      <c r="J11" s="306"/>
      <c r="K11" s="306"/>
    </row>
    <row r="12" spans="1:11" ht="14.25">
      <c r="A12" s="278"/>
      <c r="B12" s="278"/>
      <c r="C12" s="278"/>
      <c r="E12" s="278"/>
      <c r="F12" s="278"/>
    </row>
    <row r="13" spans="1:11" ht="18.75" customHeight="1">
      <c r="A13" s="399" t="s">
        <v>1905</v>
      </c>
      <c r="B13" s="399" t="s">
        <v>2035</v>
      </c>
      <c r="C13" s="399" t="s">
        <v>1946</v>
      </c>
      <c r="D13" s="400" t="s">
        <v>2064</v>
      </c>
      <c r="E13" s="399" t="s">
        <v>2036</v>
      </c>
      <c r="F13" s="399"/>
      <c r="G13" s="399" t="s">
        <v>2037</v>
      </c>
      <c r="H13" s="399"/>
      <c r="I13" s="399" t="s">
        <v>2038</v>
      </c>
      <c r="J13" s="399"/>
      <c r="K13" s="397" t="s">
        <v>2039</v>
      </c>
    </row>
    <row r="14" spans="1:11" ht="18.75" customHeight="1">
      <c r="A14" s="399"/>
      <c r="B14" s="399"/>
      <c r="C14" s="399"/>
      <c r="D14" s="400"/>
      <c r="E14" s="315" t="s">
        <v>2040</v>
      </c>
      <c r="F14" s="315" t="s">
        <v>2041</v>
      </c>
      <c r="G14" s="315" t="s">
        <v>2040</v>
      </c>
      <c r="H14" s="315" t="s">
        <v>2041</v>
      </c>
      <c r="I14" s="315" t="s">
        <v>2040</v>
      </c>
      <c r="J14" s="315" t="s">
        <v>2041</v>
      </c>
      <c r="K14" s="397"/>
    </row>
    <row r="15" spans="1:11" ht="14.25">
      <c r="A15" s="297">
        <f>IF(B15="","",COUNTA($B$15:B15))</f>
        <v>1</v>
      </c>
      <c r="B15" s="287" t="s">
        <v>466</v>
      </c>
      <c r="C15" s="288" t="s">
        <v>1185</v>
      </c>
      <c r="D15" s="298">
        <v>39965</v>
      </c>
      <c r="E15" s="297">
        <v>1</v>
      </c>
      <c r="F15" s="289">
        <v>82040305</v>
      </c>
      <c r="G15" s="297">
        <v>1</v>
      </c>
      <c r="H15" s="289">
        <v>82040305</v>
      </c>
      <c r="I15" s="310">
        <f>G15-E15</f>
        <v>0</v>
      </c>
      <c r="J15" s="311">
        <f>H15-F15</f>
        <v>0</v>
      </c>
      <c r="K15" s="299"/>
    </row>
    <row r="16" spans="1:11">
      <c r="A16" s="326"/>
      <c r="B16" s="327"/>
      <c r="C16" s="328"/>
      <c r="D16" s="325" t="s">
        <v>2034</v>
      </c>
      <c r="E16" s="322">
        <f t="shared" ref="E16:J16" si="0">SUM(E15:E15)</f>
        <v>1</v>
      </c>
      <c r="F16" s="282">
        <f t="shared" si="0"/>
        <v>82040305</v>
      </c>
      <c r="G16" s="322">
        <f t="shared" si="0"/>
        <v>1</v>
      </c>
      <c r="H16" s="282">
        <f t="shared" si="0"/>
        <v>82040305</v>
      </c>
      <c r="I16" s="323">
        <f t="shared" si="0"/>
        <v>0</v>
      </c>
      <c r="J16" s="324">
        <f t="shared" si="0"/>
        <v>0</v>
      </c>
      <c r="K16" s="313"/>
    </row>
    <row r="17" spans="1:11" customFormat="1" ht="12.75"/>
    <row r="18" spans="1:11" customFormat="1" ht="12.75"/>
    <row r="19" spans="1:11" customFormat="1" ht="15" customHeight="1">
      <c r="A19" s="398" t="s">
        <v>2057</v>
      </c>
      <c r="B19" s="398"/>
      <c r="C19" s="398"/>
      <c r="D19" s="398"/>
      <c r="E19" s="398"/>
      <c r="F19" s="398"/>
      <c r="G19" s="398"/>
      <c r="H19" s="398"/>
      <c r="I19" s="398"/>
      <c r="J19" s="329" t="s">
        <v>2058</v>
      </c>
      <c r="K19" s="329"/>
    </row>
    <row r="20" spans="1:11" customFormat="1" ht="14.25">
      <c r="C20" s="280"/>
      <c r="E20" s="294"/>
      <c r="F20" s="281"/>
      <c r="H20" s="278"/>
      <c r="I20" s="278"/>
    </row>
    <row r="21" spans="1:11" customFormat="1" ht="14.25">
      <c r="C21" s="280"/>
      <c r="E21" s="294"/>
      <c r="F21" s="281"/>
      <c r="H21" s="278"/>
      <c r="I21" s="278"/>
    </row>
    <row r="22" spans="1:11" customFormat="1" ht="14.25">
      <c r="C22" s="280"/>
      <c r="E22" s="294"/>
      <c r="F22" s="281"/>
      <c r="H22" s="278"/>
      <c r="I22" s="278"/>
    </row>
    <row r="23" spans="1:11" customFormat="1" ht="14.25">
      <c r="C23" s="280"/>
      <c r="E23" s="294"/>
      <c r="F23" s="281"/>
      <c r="H23" s="278"/>
      <c r="I23" s="278"/>
    </row>
    <row r="24" spans="1:11" customFormat="1" ht="14.25">
      <c r="C24" s="280"/>
      <c r="E24" s="294"/>
      <c r="F24" s="281"/>
      <c r="H24" s="278"/>
      <c r="I24" s="278"/>
    </row>
    <row r="25" spans="1:11" customFormat="1" ht="15" customHeight="1">
      <c r="A25" s="398" t="s">
        <v>2067</v>
      </c>
      <c r="B25" s="398"/>
      <c r="C25" s="398"/>
      <c r="D25" s="398"/>
      <c r="E25" s="398"/>
      <c r="F25" s="398"/>
      <c r="G25" s="398"/>
      <c r="H25" s="398"/>
      <c r="I25" s="398"/>
      <c r="J25" s="329" t="s">
        <v>2059</v>
      </c>
    </row>
  </sheetData>
  <autoFilter ref="A14:N16"/>
  <mergeCells count="12">
    <mergeCell ref="H1:J1"/>
    <mergeCell ref="H2:J2"/>
    <mergeCell ref="K13:K14"/>
    <mergeCell ref="A19:I19"/>
    <mergeCell ref="A25:I25"/>
    <mergeCell ref="A13:A14"/>
    <mergeCell ref="B13:B14"/>
    <mergeCell ref="C13:C14"/>
    <mergeCell ref="D13:D14"/>
    <mergeCell ref="E13:F13"/>
    <mergeCell ref="G13:H13"/>
    <mergeCell ref="I13:J13"/>
  </mergeCells>
  <conditionalFormatting sqref="A15">
    <cfRule type="duplicateValues" dxfId="67" priority="1032"/>
  </conditionalFormatting>
  <conditionalFormatting sqref="B15">
    <cfRule type="duplicateValues" dxfId="66" priority="1033"/>
  </conditionalFormatting>
  <pageMargins left="0.27" right="0.23" top="0.46" bottom="0.53" header="0.31" footer="0.3"/>
  <pageSetup paperSize="9" scale="58" fitToHeight="0" orientation="landscape" r:id="rId1"/>
  <headerFooter scaleWithDoc="0" alignWithMargins="0">
    <oddFooter>Page &amp;P of 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K29"/>
  <sheetViews>
    <sheetView showGridLines="0" zoomScaleNormal="100" workbookViewId="0">
      <pane ySplit="14" topLeftCell="A15" activePane="bottomLeft" state="frozen"/>
      <selection activeCell="I15" sqref="I15"/>
      <selection pane="bottomLeft" activeCell="I15" sqref="I15"/>
    </sheetView>
  </sheetViews>
  <sheetFormatPr defaultColWidth="12.7109375" defaultRowHeight="15"/>
  <cols>
    <col min="1" max="1" width="8.140625" style="283" customWidth="1"/>
    <col min="2" max="2" width="13.7109375" style="280" customWidth="1"/>
    <col min="3" max="3" width="44.7109375" style="280" customWidth="1"/>
    <col min="4" max="4" width="19.140625" style="278" customWidth="1"/>
    <col min="5" max="5" width="11.7109375" style="279" customWidth="1"/>
    <col min="6" max="6" width="16.7109375" style="281" customWidth="1"/>
    <col min="7" max="7" width="11.7109375" style="278" customWidth="1"/>
    <col min="8" max="8" width="16.7109375" style="278" customWidth="1"/>
    <col min="9" max="9" width="11.7109375" style="278" customWidth="1"/>
    <col min="10" max="10" width="19.42578125" style="278" customWidth="1"/>
    <col min="11" max="11" width="31.42578125" style="278" customWidth="1"/>
    <col min="12" max="16384" width="12.7109375" style="278"/>
  </cols>
  <sheetData>
    <row r="1" spans="1:11" customFormat="1" ht="15.75">
      <c r="A1" s="334" t="s">
        <v>2042</v>
      </c>
      <c r="D1" s="278"/>
      <c r="H1" s="388" t="s">
        <v>2043</v>
      </c>
      <c r="I1" s="389"/>
      <c r="J1" s="390"/>
      <c r="K1" s="306"/>
    </row>
    <row r="2" spans="1:11" customFormat="1" ht="28.5" customHeight="1">
      <c r="A2" s="334" t="s">
        <v>2093</v>
      </c>
      <c r="D2" s="278"/>
      <c r="H2" s="394" t="s">
        <v>2045</v>
      </c>
      <c r="I2" s="395"/>
      <c r="J2" s="396"/>
      <c r="K2" s="306"/>
    </row>
    <row r="3" spans="1:11" customFormat="1" ht="26.25">
      <c r="A3" s="312" t="s">
        <v>2044</v>
      </c>
      <c r="B3" s="278"/>
      <c r="C3" s="293"/>
      <c r="D3" s="293"/>
      <c r="E3" s="293"/>
      <c r="F3" s="293"/>
      <c r="G3" s="293"/>
      <c r="H3" s="293"/>
      <c r="I3" s="306"/>
    </row>
    <row r="4" spans="1:11">
      <c r="A4" s="304" t="s">
        <v>2060</v>
      </c>
      <c r="B4" s="305"/>
      <c r="C4" s="305"/>
      <c r="D4" s="306"/>
      <c r="E4" s="305"/>
      <c r="F4" s="305"/>
      <c r="G4" s="306"/>
      <c r="H4" s="306"/>
      <c r="I4" s="306"/>
      <c r="J4" s="306"/>
      <c r="K4" s="306"/>
    </row>
    <row r="5" spans="1:11" ht="14.25">
      <c r="A5" s="304" t="s">
        <v>2046</v>
      </c>
      <c r="C5" s="304" t="s">
        <v>2047</v>
      </c>
      <c r="D5" s="304" t="s">
        <v>2048</v>
      </c>
      <c r="E5" s="281"/>
      <c r="F5" s="304" t="s">
        <v>2049</v>
      </c>
      <c r="I5" s="306"/>
      <c r="J5" s="306"/>
      <c r="K5" s="306"/>
    </row>
    <row r="6" spans="1:11">
      <c r="A6" s="305"/>
      <c r="C6" s="304" t="s">
        <v>2063</v>
      </c>
      <c r="D6" s="304" t="s">
        <v>2051</v>
      </c>
      <c r="E6" s="281"/>
      <c r="F6" s="304" t="s">
        <v>2110</v>
      </c>
      <c r="I6" s="306"/>
      <c r="J6" s="306"/>
      <c r="K6" s="306"/>
    </row>
    <row r="7" spans="1:11">
      <c r="A7" s="305"/>
      <c r="C7" s="304" t="s">
        <v>2050</v>
      </c>
      <c r="D7" s="304" t="s">
        <v>2051</v>
      </c>
      <c r="E7" s="281"/>
      <c r="F7" s="304" t="s">
        <v>2052</v>
      </c>
      <c r="I7" s="306"/>
      <c r="J7" s="306"/>
      <c r="K7" s="306"/>
    </row>
    <row r="8" spans="1:11">
      <c r="A8" s="305"/>
      <c r="C8" s="304" t="s">
        <v>2053</v>
      </c>
      <c r="D8" s="304" t="s">
        <v>2054</v>
      </c>
      <c r="E8" s="281"/>
      <c r="F8" s="304" t="s">
        <v>2052</v>
      </c>
      <c r="I8" s="306"/>
      <c r="J8" s="306"/>
      <c r="K8" s="306"/>
    </row>
    <row r="9" spans="1:11">
      <c r="A9" s="305"/>
      <c r="C9" s="304" t="s">
        <v>2061</v>
      </c>
      <c r="D9" s="304" t="s">
        <v>2062</v>
      </c>
      <c r="E9" s="281"/>
      <c r="F9" s="304" t="s">
        <v>2052</v>
      </c>
      <c r="I9" s="306"/>
      <c r="J9" s="306"/>
      <c r="K9" s="306"/>
    </row>
    <row r="10" spans="1:11">
      <c r="A10" s="305"/>
      <c r="C10" s="304" t="s">
        <v>2055</v>
      </c>
      <c r="D10" s="304" t="s">
        <v>2051</v>
      </c>
      <c r="E10" s="281"/>
      <c r="F10" s="304" t="s">
        <v>2052</v>
      </c>
      <c r="I10" s="306"/>
      <c r="J10" s="306"/>
      <c r="K10" s="306"/>
    </row>
    <row r="11" spans="1:11">
      <c r="A11" s="304" t="s">
        <v>2056</v>
      </c>
      <c r="B11" s="305"/>
      <c r="C11" s="305"/>
      <c r="D11" s="306"/>
      <c r="E11" s="305"/>
      <c r="F11" s="305"/>
      <c r="G11" s="306"/>
      <c r="H11" s="306"/>
      <c r="I11" s="306"/>
      <c r="J11" s="306"/>
      <c r="K11" s="306"/>
    </row>
    <row r="12" spans="1:11" ht="14.25">
      <c r="A12" s="278"/>
      <c r="B12" s="278"/>
      <c r="C12" s="278"/>
      <c r="E12" s="278"/>
      <c r="F12" s="278"/>
    </row>
    <row r="13" spans="1:11" ht="18.75" customHeight="1">
      <c r="A13" s="399" t="s">
        <v>1905</v>
      </c>
      <c r="B13" s="399" t="s">
        <v>2035</v>
      </c>
      <c r="C13" s="399" t="s">
        <v>1946</v>
      </c>
      <c r="D13" s="400" t="s">
        <v>2064</v>
      </c>
      <c r="E13" s="399" t="s">
        <v>2036</v>
      </c>
      <c r="F13" s="399"/>
      <c r="G13" s="399" t="s">
        <v>2037</v>
      </c>
      <c r="H13" s="399"/>
      <c r="I13" s="399" t="s">
        <v>2038</v>
      </c>
      <c r="J13" s="399"/>
      <c r="K13" s="397" t="s">
        <v>2039</v>
      </c>
    </row>
    <row r="14" spans="1:11" ht="18.75" customHeight="1">
      <c r="A14" s="399"/>
      <c r="B14" s="399"/>
      <c r="C14" s="399"/>
      <c r="D14" s="400"/>
      <c r="E14" s="315" t="s">
        <v>2040</v>
      </c>
      <c r="F14" s="315" t="s">
        <v>2041</v>
      </c>
      <c r="G14" s="315" t="s">
        <v>2040</v>
      </c>
      <c r="H14" s="315" t="s">
        <v>2041</v>
      </c>
      <c r="I14" s="315" t="s">
        <v>2040</v>
      </c>
      <c r="J14" s="315" t="s">
        <v>2041</v>
      </c>
      <c r="K14" s="397"/>
    </row>
    <row r="15" spans="1:11" ht="14.25">
      <c r="A15" s="297">
        <f>IF(B15="","",COUNTA($B$15:B15))</f>
        <v>1</v>
      </c>
      <c r="B15" s="287" t="s">
        <v>232</v>
      </c>
      <c r="C15" s="288" t="s">
        <v>971</v>
      </c>
      <c r="D15" s="298">
        <v>40848</v>
      </c>
      <c r="E15" s="297">
        <v>1</v>
      </c>
      <c r="F15" s="289">
        <v>35900000</v>
      </c>
      <c r="G15" s="297">
        <v>1</v>
      </c>
      <c r="H15" s="289">
        <v>35900000</v>
      </c>
      <c r="I15" s="310">
        <f t="shared" ref="I15:J19" si="0">G15-E15</f>
        <v>0</v>
      </c>
      <c r="J15" s="311">
        <f t="shared" si="0"/>
        <v>0</v>
      </c>
      <c r="K15" s="299"/>
    </row>
    <row r="16" spans="1:11" ht="14.25">
      <c r="A16" s="297">
        <f>IF(B16="","",COUNTA($B$15:B16))</f>
        <v>2</v>
      </c>
      <c r="B16" s="287" t="s">
        <v>233</v>
      </c>
      <c r="C16" s="288" t="s">
        <v>1141</v>
      </c>
      <c r="D16" s="298">
        <v>40848</v>
      </c>
      <c r="E16" s="297">
        <v>1</v>
      </c>
      <c r="F16" s="289">
        <v>49665000</v>
      </c>
      <c r="G16" s="297">
        <v>1</v>
      </c>
      <c r="H16" s="289">
        <v>49665000</v>
      </c>
      <c r="I16" s="310">
        <f t="shared" si="0"/>
        <v>0</v>
      </c>
      <c r="J16" s="311">
        <f t="shared" si="0"/>
        <v>0</v>
      </c>
      <c r="K16" s="299"/>
    </row>
    <row r="17" spans="1:11" ht="14.25">
      <c r="A17" s="297">
        <f>IF(B17="","",COUNTA($B$15:B17))</f>
        <v>3</v>
      </c>
      <c r="B17" s="287" t="s">
        <v>589</v>
      </c>
      <c r="C17" s="288" t="s">
        <v>1142</v>
      </c>
      <c r="D17" s="298">
        <v>40878</v>
      </c>
      <c r="E17" s="297">
        <v>1</v>
      </c>
      <c r="F17" s="289">
        <v>64708750</v>
      </c>
      <c r="G17" s="297">
        <v>1</v>
      </c>
      <c r="H17" s="289">
        <v>64708750</v>
      </c>
      <c r="I17" s="310">
        <f t="shared" si="0"/>
        <v>0</v>
      </c>
      <c r="J17" s="311">
        <f t="shared" si="0"/>
        <v>0</v>
      </c>
      <c r="K17" s="299"/>
    </row>
    <row r="18" spans="1:11" ht="14.25">
      <c r="A18" s="297">
        <f>IF(B18="","",COUNTA($B$15:B18))</f>
        <v>4</v>
      </c>
      <c r="B18" s="290" t="s">
        <v>1899</v>
      </c>
      <c r="C18" s="288" t="s">
        <v>1904</v>
      </c>
      <c r="D18" s="298">
        <v>43448</v>
      </c>
      <c r="E18" s="297">
        <v>1</v>
      </c>
      <c r="F18" s="289">
        <v>32500000</v>
      </c>
      <c r="G18" s="297">
        <v>1</v>
      </c>
      <c r="H18" s="289">
        <v>32500000</v>
      </c>
      <c r="I18" s="310">
        <f t="shared" si="0"/>
        <v>0</v>
      </c>
      <c r="J18" s="311">
        <f t="shared" si="0"/>
        <v>0</v>
      </c>
      <c r="K18" s="299"/>
    </row>
    <row r="19" spans="1:11" ht="14.25">
      <c r="A19" s="297">
        <f>IF(B19="","",COUNTA($B$15:B19))</f>
        <v>5</v>
      </c>
      <c r="B19" s="287" t="s">
        <v>561</v>
      </c>
      <c r="C19" s="288" t="s">
        <v>1183</v>
      </c>
      <c r="D19" s="298">
        <v>39783</v>
      </c>
      <c r="E19" s="297">
        <v>1</v>
      </c>
      <c r="F19" s="289">
        <v>64241746</v>
      </c>
      <c r="G19" s="297">
        <v>1</v>
      </c>
      <c r="H19" s="289">
        <v>64241746</v>
      </c>
      <c r="I19" s="310">
        <f t="shared" si="0"/>
        <v>0</v>
      </c>
      <c r="J19" s="311">
        <f t="shared" si="0"/>
        <v>0</v>
      </c>
      <c r="K19" s="299"/>
    </row>
    <row r="20" spans="1:11">
      <c r="A20" s="326"/>
      <c r="B20" s="327"/>
      <c r="C20" s="328"/>
      <c r="D20" s="325" t="s">
        <v>2034</v>
      </c>
      <c r="E20" s="322">
        <f t="shared" ref="E20:J20" si="1">SUM(E15:E19)</f>
        <v>5</v>
      </c>
      <c r="F20" s="282">
        <f t="shared" si="1"/>
        <v>247015496</v>
      </c>
      <c r="G20" s="322">
        <f t="shared" si="1"/>
        <v>5</v>
      </c>
      <c r="H20" s="282">
        <f t="shared" si="1"/>
        <v>247015496</v>
      </c>
      <c r="I20" s="323">
        <f t="shared" si="1"/>
        <v>0</v>
      </c>
      <c r="J20" s="324">
        <f t="shared" si="1"/>
        <v>0</v>
      </c>
      <c r="K20" s="313"/>
    </row>
    <row r="21" spans="1:11" customFormat="1" ht="12.75"/>
    <row r="22" spans="1:11" customFormat="1" ht="12.75"/>
    <row r="23" spans="1:11" customFormat="1" ht="15" customHeight="1">
      <c r="A23" s="398" t="s">
        <v>2057</v>
      </c>
      <c r="B23" s="398"/>
      <c r="C23" s="398"/>
      <c r="D23" s="398"/>
      <c r="E23" s="398"/>
      <c r="F23" s="398"/>
      <c r="G23" s="398"/>
      <c r="H23" s="398"/>
      <c r="I23" s="398"/>
      <c r="J23" s="329" t="s">
        <v>2058</v>
      </c>
      <c r="K23" s="329"/>
    </row>
    <row r="24" spans="1:11" customFormat="1" ht="14.25">
      <c r="C24" s="280"/>
      <c r="E24" s="294"/>
      <c r="F24" s="281"/>
      <c r="H24" s="278"/>
      <c r="I24" s="278"/>
    </row>
    <row r="25" spans="1:11" customFormat="1" ht="14.25">
      <c r="C25" s="280"/>
      <c r="E25" s="294"/>
      <c r="F25" s="281"/>
      <c r="H25" s="278"/>
      <c r="I25" s="278"/>
    </row>
    <row r="26" spans="1:11" customFormat="1" ht="14.25">
      <c r="C26" s="280"/>
      <c r="E26" s="294"/>
      <c r="F26" s="281"/>
      <c r="H26" s="278"/>
      <c r="I26" s="278"/>
    </row>
    <row r="27" spans="1:11" customFormat="1" ht="14.25">
      <c r="C27" s="280"/>
      <c r="E27" s="294"/>
      <c r="F27" s="281"/>
      <c r="H27" s="278"/>
      <c r="I27" s="278"/>
    </row>
    <row r="28" spans="1:11" customFormat="1" ht="14.25">
      <c r="C28" s="280"/>
      <c r="E28" s="294"/>
      <c r="F28" s="281"/>
      <c r="H28" s="278"/>
      <c r="I28" s="278"/>
    </row>
    <row r="29" spans="1:11" customFormat="1" ht="15" customHeight="1">
      <c r="A29" s="398" t="s">
        <v>2067</v>
      </c>
      <c r="B29" s="398"/>
      <c r="C29" s="398"/>
      <c r="D29" s="398"/>
      <c r="E29" s="398"/>
      <c r="F29" s="398"/>
      <c r="G29" s="398"/>
      <c r="H29" s="398"/>
      <c r="I29" s="398"/>
      <c r="J29" s="329" t="s">
        <v>2059</v>
      </c>
    </row>
  </sheetData>
  <autoFilter ref="A14:N20"/>
  <mergeCells count="12">
    <mergeCell ref="H1:J1"/>
    <mergeCell ref="H2:J2"/>
    <mergeCell ref="K13:K14"/>
    <mergeCell ref="A23:I23"/>
    <mergeCell ref="A29:I29"/>
    <mergeCell ref="A13:A14"/>
    <mergeCell ref="B13:B14"/>
    <mergeCell ref="C13:C14"/>
    <mergeCell ref="D13:D14"/>
    <mergeCell ref="E13:F13"/>
    <mergeCell ref="G13:H13"/>
    <mergeCell ref="I13:J13"/>
  </mergeCells>
  <conditionalFormatting sqref="A15:A19">
    <cfRule type="duplicateValues" dxfId="65" priority="1022"/>
  </conditionalFormatting>
  <conditionalFormatting sqref="B15:B19">
    <cfRule type="duplicateValues" dxfId="64" priority="1023"/>
  </conditionalFormatting>
  <pageMargins left="0.27" right="0.23" top="0.46" bottom="0.53" header="0.31" footer="0.3"/>
  <pageSetup paperSize="9" scale="70" fitToHeight="0" orientation="landscape" r:id="rId1"/>
  <headerFooter scaleWithDoc="0" alignWithMargins="0">
    <oddFooter>Page &amp;P of 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4">
    <pageSetUpPr fitToPage="1"/>
  </sheetPr>
  <dimension ref="A1:K230"/>
  <sheetViews>
    <sheetView showGridLines="0" zoomScaleNormal="100" workbookViewId="0">
      <pane ySplit="14" topLeftCell="A15" activePane="bottomLeft" state="frozen"/>
      <selection activeCell="I15" sqref="I15"/>
      <selection pane="bottomLeft" activeCell="I15" sqref="I15"/>
    </sheetView>
  </sheetViews>
  <sheetFormatPr defaultColWidth="12.7109375" defaultRowHeight="15"/>
  <cols>
    <col min="1" max="1" width="8.140625" style="283" customWidth="1"/>
    <col min="2" max="2" width="12.140625" style="280" customWidth="1"/>
    <col min="3" max="3" width="62.42578125" style="280" bestFit="1" customWidth="1"/>
    <col min="4" max="4" width="18.7109375" style="278" customWidth="1"/>
    <col min="5" max="5" width="11.7109375" style="279" customWidth="1"/>
    <col min="6" max="6" width="16.7109375" style="281" customWidth="1"/>
    <col min="7" max="7" width="11.7109375" style="278" customWidth="1"/>
    <col min="8" max="8" width="16.7109375" style="278" customWidth="1"/>
    <col min="9" max="9" width="11.7109375" style="278" customWidth="1"/>
    <col min="10" max="10" width="16.7109375" style="278" customWidth="1"/>
    <col min="11" max="11" width="31.42578125" style="278" customWidth="1"/>
    <col min="12" max="16384" width="12.7109375" style="278"/>
  </cols>
  <sheetData>
    <row r="1" spans="1:11" customFormat="1" ht="15.75">
      <c r="A1" s="334" t="s">
        <v>2042</v>
      </c>
      <c r="D1" s="278"/>
      <c r="H1" s="388" t="s">
        <v>2043</v>
      </c>
      <c r="I1" s="389"/>
      <c r="J1" s="390"/>
      <c r="K1" s="306"/>
    </row>
    <row r="2" spans="1:11" customFormat="1" ht="28.5" customHeight="1">
      <c r="A2" s="334" t="s">
        <v>2094</v>
      </c>
      <c r="D2" s="278"/>
      <c r="H2" s="394" t="s">
        <v>2045</v>
      </c>
      <c r="I2" s="395"/>
      <c r="J2" s="396"/>
      <c r="K2" s="306"/>
    </row>
    <row r="3" spans="1:11" customFormat="1" ht="26.25">
      <c r="A3" s="312" t="s">
        <v>2044</v>
      </c>
      <c r="B3" s="278"/>
      <c r="C3" s="293"/>
      <c r="D3" s="293"/>
      <c r="E3" s="293"/>
      <c r="F3" s="293"/>
      <c r="G3" s="293"/>
      <c r="H3" s="293"/>
      <c r="I3" s="306"/>
    </row>
    <row r="4" spans="1:11">
      <c r="A4" s="304" t="s">
        <v>2060</v>
      </c>
      <c r="B4" s="305"/>
      <c r="C4" s="305"/>
      <c r="D4" s="306"/>
      <c r="E4" s="305"/>
      <c r="F4" s="305"/>
      <c r="G4" s="306"/>
      <c r="H4" s="306"/>
      <c r="I4" s="306"/>
      <c r="J4" s="306"/>
      <c r="K4" s="306"/>
    </row>
    <row r="5" spans="1:11" ht="14.25">
      <c r="A5" s="304" t="s">
        <v>2046</v>
      </c>
      <c r="B5" s="278"/>
      <c r="C5" s="304" t="s">
        <v>2047</v>
      </c>
      <c r="D5" s="304" t="s">
        <v>2048</v>
      </c>
      <c r="E5" s="281"/>
      <c r="F5" s="304" t="s">
        <v>2049</v>
      </c>
      <c r="I5" s="306"/>
      <c r="J5" s="306"/>
      <c r="K5" s="306"/>
    </row>
    <row r="6" spans="1:11">
      <c r="A6" s="305"/>
      <c r="B6" s="278"/>
      <c r="C6" s="304" t="s">
        <v>2063</v>
      </c>
      <c r="D6" s="304" t="s">
        <v>2051</v>
      </c>
      <c r="E6" s="281"/>
      <c r="F6" s="304" t="s">
        <v>2110</v>
      </c>
      <c r="I6" s="306"/>
      <c r="J6" s="306"/>
      <c r="K6" s="306"/>
    </row>
    <row r="7" spans="1:11">
      <c r="A7" s="305"/>
      <c r="B7" s="278"/>
      <c r="C7" s="304" t="s">
        <v>2050</v>
      </c>
      <c r="D7" s="304" t="s">
        <v>2051</v>
      </c>
      <c r="E7" s="281"/>
      <c r="F7" s="304" t="s">
        <v>2052</v>
      </c>
      <c r="I7" s="306"/>
      <c r="J7" s="306"/>
      <c r="K7" s="306"/>
    </row>
    <row r="8" spans="1:11">
      <c r="A8" s="305"/>
      <c r="B8" s="278"/>
      <c r="C8" s="304" t="s">
        <v>2053</v>
      </c>
      <c r="D8" s="304" t="s">
        <v>2054</v>
      </c>
      <c r="E8" s="281"/>
      <c r="F8" s="304" t="s">
        <v>2052</v>
      </c>
      <c r="I8" s="306"/>
      <c r="J8" s="306"/>
      <c r="K8" s="306"/>
    </row>
    <row r="9" spans="1:11">
      <c r="A9" s="305"/>
      <c r="B9" s="278"/>
      <c r="C9" s="304" t="s">
        <v>2061</v>
      </c>
      <c r="D9" s="304" t="s">
        <v>2062</v>
      </c>
      <c r="E9" s="281"/>
      <c r="F9" s="304" t="s">
        <v>2052</v>
      </c>
      <c r="I9" s="306"/>
      <c r="J9" s="306"/>
      <c r="K9" s="306"/>
    </row>
    <row r="10" spans="1:11">
      <c r="A10" s="305"/>
      <c r="B10" s="278"/>
      <c r="C10" s="304" t="s">
        <v>2055</v>
      </c>
      <c r="D10" s="304" t="s">
        <v>2051</v>
      </c>
      <c r="E10" s="281"/>
      <c r="F10" s="304" t="s">
        <v>2052</v>
      </c>
      <c r="I10" s="306"/>
      <c r="J10" s="306"/>
      <c r="K10" s="306"/>
    </row>
    <row r="11" spans="1:11">
      <c r="A11" s="304" t="s">
        <v>2056</v>
      </c>
      <c r="B11" s="305"/>
      <c r="C11" s="305"/>
      <c r="D11" s="306"/>
      <c r="E11" s="305"/>
      <c r="F11" s="305"/>
      <c r="G11" s="306"/>
      <c r="H11" s="306"/>
      <c r="I11" s="306"/>
      <c r="J11" s="306"/>
      <c r="K11" s="306"/>
    </row>
    <row r="12" spans="1:11" ht="14.25">
      <c r="A12" s="278"/>
      <c r="B12" s="278"/>
      <c r="C12" s="278"/>
      <c r="E12" s="278"/>
      <c r="F12" s="278"/>
    </row>
    <row r="13" spans="1:11" ht="18.75" customHeight="1">
      <c r="A13" s="399" t="s">
        <v>1905</v>
      </c>
      <c r="B13" s="399" t="s">
        <v>2035</v>
      </c>
      <c r="C13" s="399" t="s">
        <v>1946</v>
      </c>
      <c r="D13" s="400" t="s">
        <v>2064</v>
      </c>
      <c r="E13" s="399" t="s">
        <v>2036</v>
      </c>
      <c r="F13" s="399"/>
      <c r="G13" s="399" t="s">
        <v>2037</v>
      </c>
      <c r="H13" s="399"/>
      <c r="I13" s="399" t="s">
        <v>2038</v>
      </c>
      <c r="J13" s="399"/>
      <c r="K13" s="397" t="s">
        <v>2039</v>
      </c>
    </row>
    <row r="14" spans="1:11" ht="18.75" customHeight="1">
      <c r="A14" s="399"/>
      <c r="B14" s="399"/>
      <c r="C14" s="399"/>
      <c r="D14" s="400"/>
      <c r="E14" s="315" t="s">
        <v>2040</v>
      </c>
      <c r="F14" s="315" t="s">
        <v>2041</v>
      </c>
      <c r="G14" s="315" t="s">
        <v>2040</v>
      </c>
      <c r="H14" s="315" t="s">
        <v>2041</v>
      </c>
      <c r="I14" s="315" t="s">
        <v>2040</v>
      </c>
      <c r="J14" s="315" t="s">
        <v>2041</v>
      </c>
      <c r="K14" s="397"/>
    </row>
    <row r="15" spans="1:11" ht="14.25">
      <c r="A15" s="297">
        <f>IF(B15="","",COUNTA($B$15:B15))</f>
        <v>1</v>
      </c>
      <c r="B15" s="287" t="s">
        <v>590</v>
      </c>
      <c r="C15" s="288" t="s">
        <v>1150</v>
      </c>
      <c r="D15" s="298">
        <v>40603</v>
      </c>
      <c r="E15" s="297">
        <v>1</v>
      </c>
      <c r="F15" s="289">
        <v>1500156518</v>
      </c>
      <c r="G15" s="297">
        <v>1</v>
      </c>
      <c r="H15" s="289">
        <v>1500156518</v>
      </c>
      <c r="I15" s="310">
        <f t="shared" ref="I15:I78" si="0">G15-E15</f>
        <v>0</v>
      </c>
      <c r="J15" s="311">
        <f t="shared" ref="J15:J78" si="1">H15-F15</f>
        <v>0</v>
      </c>
      <c r="K15" s="299"/>
    </row>
    <row r="16" spans="1:11" ht="14.25">
      <c r="A16" s="297">
        <f>IF(B16="","",COUNTA($B$15:B16))</f>
        <v>2</v>
      </c>
      <c r="B16" s="287" t="s">
        <v>183</v>
      </c>
      <c r="C16" s="288" t="s">
        <v>1001</v>
      </c>
      <c r="D16" s="298">
        <v>40603</v>
      </c>
      <c r="E16" s="297">
        <v>1</v>
      </c>
      <c r="F16" s="289">
        <v>779090909</v>
      </c>
      <c r="G16" s="297">
        <v>1</v>
      </c>
      <c r="H16" s="289">
        <v>779090909</v>
      </c>
      <c r="I16" s="310">
        <f t="shared" si="0"/>
        <v>0</v>
      </c>
      <c r="J16" s="311">
        <f t="shared" si="1"/>
        <v>0</v>
      </c>
      <c r="K16" s="299"/>
    </row>
    <row r="17" spans="1:11" ht="14.25">
      <c r="A17" s="297">
        <f>IF(B17="","",COUNTA($B$15:B17))</f>
        <v>3</v>
      </c>
      <c r="B17" s="287" t="s">
        <v>255</v>
      </c>
      <c r="C17" s="288" t="s">
        <v>973</v>
      </c>
      <c r="D17" s="298">
        <v>39387</v>
      </c>
      <c r="E17" s="297">
        <v>1</v>
      </c>
      <c r="F17" s="289">
        <v>31000000</v>
      </c>
      <c r="G17" s="297">
        <v>1</v>
      </c>
      <c r="H17" s="289">
        <v>31000000</v>
      </c>
      <c r="I17" s="310">
        <f t="shared" si="0"/>
        <v>0</v>
      </c>
      <c r="J17" s="311">
        <f t="shared" si="1"/>
        <v>0</v>
      </c>
      <c r="K17" s="299"/>
    </row>
    <row r="18" spans="1:11" ht="14.25">
      <c r="A18" s="297">
        <f>IF(B18="","",COUNTA($B$15:B18))</f>
        <v>4</v>
      </c>
      <c r="B18" s="287" t="s">
        <v>6</v>
      </c>
      <c r="C18" s="288" t="s">
        <v>976</v>
      </c>
      <c r="D18" s="298">
        <v>40664</v>
      </c>
      <c r="E18" s="297">
        <v>1</v>
      </c>
      <c r="F18" s="289">
        <v>72000000</v>
      </c>
      <c r="G18" s="297">
        <v>1</v>
      </c>
      <c r="H18" s="289">
        <v>72000000</v>
      </c>
      <c r="I18" s="310">
        <f t="shared" si="0"/>
        <v>0</v>
      </c>
      <c r="J18" s="311">
        <f t="shared" si="1"/>
        <v>0</v>
      </c>
      <c r="K18" s="299"/>
    </row>
    <row r="19" spans="1:11" ht="14.25">
      <c r="A19" s="297">
        <f>IF(B19="","",COUNTA($B$15:B19))</f>
        <v>5</v>
      </c>
      <c r="B19" s="287" t="s">
        <v>7</v>
      </c>
      <c r="C19" s="288" t="s">
        <v>976</v>
      </c>
      <c r="D19" s="298">
        <v>40664</v>
      </c>
      <c r="E19" s="297">
        <v>1</v>
      </c>
      <c r="F19" s="289">
        <v>72000000</v>
      </c>
      <c r="G19" s="297">
        <v>1</v>
      </c>
      <c r="H19" s="289">
        <v>72000000</v>
      </c>
      <c r="I19" s="310">
        <f t="shared" si="0"/>
        <v>0</v>
      </c>
      <c r="J19" s="311">
        <f t="shared" si="1"/>
        <v>0</v>
      </c>
      <c r="K19" s="299"/>
    </row>
    <row r="20" spans="1:11" ht="14.25">
      <c r="A20" s="297">
        <f>IF(B20="","",COUNTA($B$15:B20))</f>
        <v>6</v>
      </c>
      <c r="B20" s="287" t="s">
        <v>443</v>
      </c>
      <c r="C20" s="288" t="s">
        <v>976</v>
      </c>
      <c r="D20" s="298">
        <v>40695</v>
      </c>
      <c r="E20" s="297">
        <v>1</v>
      </c>
      <c r="F20" s="289">
        <v>72000000</v>
      </c>
      <c r="G20" s="297">
        <v>1</v>
      </c>
      <c r="H20" s="289">
        <v>72000000</v>
      </c>
      <c r="I20" s="310">
        <f t="shared" si="0"/>
        <v>0</v>
      </c>
      <c r="J20" s="311">
        <f t="shared" si="1"/>
        <v>0</v>
      </c>
      <c r="K20" s="299"/>
    </row>
    <row r="21" spans="1:11" ht="14.25">
      <c r="A21" s="297">
        <f>IF(B21="","",COUNTA($B$15:B21))</f>
        <v>7</v>
      </c>
      <c r="B21" s="287" t="s">
        <v>444</v>
      </c>
      <c r="C21" s="288" t="s">
        <v>976</v>
      </c>
      <c r="D21" s="298">
        <v>40695</v>
      </c>
      <c r="E21" s="297">
        <v>1</v>
      </c>
      <c r="F21" s="289">
        <v>72000000</v>
      </c>
      <c r="G21" s="297">
        <v>1</v>
      </c>
      <c r="H21" s="289">
        <v>72000000</v>
      </c>
      <c r="I21" s="310">
        <f t="shared" si="0"/>
        <v>0</v>
      </c>
      <c r="J21" s="311">
        <f t="shared" si="1"/>
        <v>0</v>
      </c>
      <c r="K21" s="299"/>
    </row>
    <row r="22" spans="1:11" ht="14.25">
      <c r="A22" s="297">
        <f>IF(B22="","",COUNTA($B$15:B22))</f>
        <v>8</v>
      </c>
      <c r="B22" s="287" t="s">
        <v>715</v>
      </c>
      <c r="C22" s="288" t="s">
        <v>716</v>
      </c>
      <c r="D22" s="301">
        <v>41791</v>
      </c>
      <c r="E22" s="297">
        <v>1</v>
      </c>
      <c r="F22" s="289">
        <v>159500000</v>
      </c>
      <c r="G22" s="297">
        <v>1</v>
      </c>
      <c r="H22" s="289">
        <v>159500000</v>
      </c>
      <c r="I22" s="310">
        <f t="shared" si="0"/>
        <v>0</v>
      </c>
      <c r="J22" s="311">
        <f t="shared" si="1"/>
        <v>0</v>
      </c>
      <c r="K22" s="299"/>
    </row>
    <row r="23" spans="1:11" ht="14.25">
      <c r="A23" s="297">
        <f>IF(B23="","",COUNTA($B$15:B23))</f>
        <v>9</v>
      </c>
      <c r="B23" s="287" t="s">
        <v>131</v>
      </c>
      <c r="C23" s="288" t="s">
        <v>208</v>
      </c>
      <c r="D23" s="298">
        <v>40603</v>
      </c>
      <c r="E23" s="297">
        <v>1</v>
      </c>
      <c r="F23" s="289">
        <v>70000000</v>
      </c>
      <c r="G23" s="297">
        <v>1</v>
      </c>
      <c r="H23" s="289">
        <v>70000000</v>
      </c>
      <c r="I23" s="310">
        <f t="shared" si="0"/>
        <v>0</v>
      </c>
      <c r="J23" s="311">
        <f t="shared" si="1"/>
        <v>0</v>
      </c>
      <c r="K23" s="299"/>
    </row>
    <row r="24" spans="1:11" ht="14.25">
      <c r="A24" s="297">
        <f>IF(B24="","",COUNTA($B$15:B24))</f>
        <v>10</v>
      </c>
      <c r="B24" s="287" t="s">
        <v>173</v>
      </c>
      <c r="C24" s="288" t="s">
        <v>975</v>
      </c>
      <c r="D24" s="298">
        <v>40634</v>
      </c>
      <c r="E24" s="297">
        <v>1</v>
      </c>
      <c r="F24" s="289">
        <v>70000000</v>
      </c>
      <c r="G24" s="297">
        <v>1</v>
      </c>
      <c r="H24" s="289">
        <v>70000000</v>
      </c>
      <c r="I24" s="310">
        <f t="shared" si="0"/>
        <v>0</v>
      </c>
      <c r="J24" s="311">
        <f t="shared" si="1"/>
        <v>0</v>
      </c>
      <c r="K24" s="299"/>
    </row>
    <row r="25" spans="1:11" ht="14.25">
      <c r="A25" s="297">
        <f>IF(B25="","",COUNTA($B$15:B25))</f>
        <v>11</v>
      </c>
      <c r="B25" s="287" t="s">
        <v>174</v>
      </c>
      <c r="C25" s="288" t="s">
        <v>975</v>
      </c>
      <c r="D25" s="298">
        <v>40634</v>
      </c>
      <c r="E25" s="297">
        <v>1</v>
      </c>
      <c r="F25" s="289">
        <v>70000000</v>
      </c>
      <c r="G25" s="297">
        <v>1</v>
      </c>
      <c r="H25" s="289">
        <v>70000000</v>
      </c>
      <c r="I25" s="310">
        <f t="shared" si="0"/>
        <v>0</v>
      </c>
      <c r="J25" s="311">
        <f t="shared" si="1"/>
        <v>0</v>
      </c>
      <c r="K25" s="299"/>
    </row>
    <row r="26" spans="1:11" ht="14.25">
      <c r="A26" s="297">
        <f>IF(B26="","",COUNTA($B$15:B26))</f>
        <v>12</v>
      </c>
      <c r="B26" s="287" t="s">
        <v>175</v>
      </c>
      <c r="C26" s="288" t="s">
        <v>975</v>
      </c>
      <c r="D26" s="298">
        <v>40634</v>
      </c>
      <c r="E26" s="297">
        <v>1</v>
      </c>
      <c r="F26" s="289">
        <v>70000000</v>
      </c>
      <c r="G26" s="297">
        <v>1</v>
      </c>
      <c r="H26" s="289">
        <v>70000000</v>
      </c>
      <c r="I26" s="310">
        <f t="shared" si="0"/>
        <v>0</v>
      </c>
      <c r="J26" s="311">
        <f t="shared" si="1"/>
        <v>0</v>
      </c>
      <c r="K26" s="299"/>
    </row>
    <row r="27" spans="1:11" ht="14.25">
      <c r="A27" s="297">
        <f>IF(B27="","",COUNTA($B$15:B27))</f>
        <v>13</v>
      </c>
      <c r="B27" s="287" t="s">
        <v>168</v>
      </c>
      <c r="C27" s="288" t="s">
        <v>975</v>
      </c>
      <c r="D27" s="298">
        <v>40634</v>
      </c>
      <c r="E27" s="297">
        <v>1</v>
      </c>
      <c r="F27" s="289">
        <v>70000000</v>
      </c>
      <c r="G27" s="297">
        <v>1</v>
      </c>
      <c r="H27" s="289">
        <v>70000000</v>
      </c>
      <c r="I27" s="310">
        <f t="shared" si="0"/>
        <v>0</v>
      </c>
      <c r="J27" s="311">
        <f t="shared" si="1"/>
        <v>0</v>
      </c>
      <c r="K27" s="299"/>
    </row>
    <row r="28" spans="1:11" ht="14.25">
      <c r="A28" s="297">
        <f>IF(B28="","",COUNTA($B$15:B28))</f>
        <v>14</v>
      </c>
      <c r="B28" s="287" t="s">
        <v>144</v>
      </c>
      <c r="C28" s="288" t="s">
        <v>974</v>
      </c>
      <c r="D28" s="298">
        <v>40544</v>
      </c>
      <c r="E28" s="297">
        <v>1</v>
      </c>
      <c r="F28" s="289">
        <v>63000000</v>
      </c>
      <c r="G28" s="297">
        <v>1</v>
      </c>
      <c r="H28" s="289">
        <v>63000000</v>
      </c>
      <c r="I28" s="310">
        <f t="shared" si="0"/>
        <v>0</v>
      </c>
      <c r="J28" s="311">
        <f t="shared" si="1"/>
        <v>0</v>
      </c>
      <c r="K28" s="299"/>
    </row>
    <row r="29" spans="1:11" ht="14.25">
      <c r="A29" s="297">
        <f>IF(B29="","",COUNTA($B$15:B29))</f>
        <v>15</v>
      </c>
      <c r="B29" s="287" t="s">
        <v>145</v>
      </c>
      <c r="C29" s="288" t="s">
        <v>974</v>
      </c>
      <c r="D29" s="298">
        <v>40544</v>
      </c>
      <c r="E29" s="297">
        <v>1</v>
      </c>
      <c r="F29" s="289">
        <v>63000000</v>
      </c>
      <c r="G29" s="297">
        <v>1</v>
      </c>
      <c r="H29" s="289">
        <v>63000000</v>
      </c>
      <c r="I29" s="310">
        <f t="shared" si="0"/>
        <v>0</v>
      </c>
      <c r="J29" s="311">
        <f t="shared" si="1"/>
        <v>0</v>
      </c>
      <c r="K29" s="299"/>
    </row>
    <row r="30" spans="1:11" ht="14.25">
      <c r="A30" s="297">
        <f>IF(B30="","",COUNTA($B$15:B30))</f>
        <v>16</v>
      </c>
      <c r="B30" s="287" t="s">
        <v>146</v>
      </c>
      <c r="C30" s="288" t="s">
        <v>974</v>
      </c>
      <c r="D30" s="298">
        <v>40544</v>
      </c>
      <c r="E30" s="297">
        <v>1</v>
      </c>
      <c r="F30" s="289">
        <v>63000000</v>
      </c>
      <c r="G30" s="297">
        <v>1</v>
      </c>
      <c r="H30" s="289">
        <v>63000000</v>
      </c>
      <c r="I30" s="310">
        <f t="shared" si="0"/>
        <v>0</v>
      </c>
      <c r="J30" s="311">
        <f t="shared" si="1"/>
        <v>0</v>
      </c>
      <c r="K30" s="299"/>
    </row>
    <row r="31" spans="1:11" ht="14.25">
      <c r="A31" s="297">
        <f>IF(B31="","",COUNTA($B$15:B31))</f>
        <v>17</v>
      </c>
      <c r="B31" s="287" t="s">
        <v>1397</v>
      </c>
      <c r="C31" s="288" t="s">
        <v>1517</v>
      </c>
      <c r="D31" s="298">
        <v>42278</v>
      </c>
      <c r="E31" s="297">
        <v>1</v>
      </c>
      <c r="F31" s="289">
        <v>53300000</v>
      </c>
      <c r="G31" s="297">
        <v>1</v>
      </c>
      <c r="H31" s="289">
        <v>53300000</v>
      </c>
      <c r="I31" s="310">
        <f t="shared" si="0"/>
        <v>0</v>
      </c>
      <c r="J31" s="311">
        <f t="shared" si="1"/>
        <v>0</v>
      </c>
      <c r="K31" s="299"/>
    </row>
    <row r="32" spans="1:11" ht="14.25">
      <c r="A32" s="297">
        <f>IF(B32="","",COUNTA($B$15:B32))</f>
        <v>18</v>
      </c>
      <c r="B32" s="287" t="s">
        <v>270</v>
      </c>
      <c r="C32" s="288" t="s">
        <v>957</v>
      </c>
      <c r="D32" s="298">
        <v>41091</v>
      </c>
      <c r="E32" s="297">
        <v>1</v>
      </c>
      <c r="F32" s="289">
        <v>35000000</v>
      </c>
      <c r="G32" s="297">
        <v>1</v>
      </c>
      <c r="H32" s="289">
        <v>35000000</v>
      </c>
      <c r="I32" s="310">
        <f t="shared" si="0"/>
        <v>0</v>
      </c>
      <c r="J32" s="311">
        <f t="shared" si="1"/>
        <v>0</v>
      </c>
      <c r="K32" s="299"/>
    </row>
    <row r="33" spans="1:11" ht="14.25">
      <c r="A33" s="297">
        <f>IF(B33="","",COUNTA($B$15:B33))</f>
        <v>19</v>
      </c>
      <c r="B33" s="287" t="s">
        <v>206</v>
      </c>
      <c r="C33" s="288" t="s">
        <v>1260</v>
      </c>
      <c r="D33" s="298">
        <v>39995</v>
      </c>
      <c r="E33" s="297">
        <v>1</v>
      </c>
      <c r="F33" s="289">
        <v>133333333</v>
      </c>
      <c r="G33" s="297">
        <v>1</v>
      </c>
      <c r="H33" s="289">
        <v>133333333</v>
      </c>
      <c r="I33" s="310">
        <f t="shared" si="0"/>
        <v>0</v>
      </c>
      <c r="J33" s="311">
        <f t="shared" si="1"/>
        <v>0</v>
      </c>
      <c r="K33" s="299"/>
    </row>
    <row r="34" spans="1:11" ht="14.25">
      <c r="A34" s="297">
        <f>IF(B34="","",COUNTA($B$15:B34))</f>
        <v>20</v>
      </c>
      <c r="B34" s="287" t="s">
        <v>1593</v>
      </c>
      <c r="C34" s="288" t="s">
        <v>1546</v>
      </c>
      <c r="D34" s="298">
        <v>42795</v>
      </c>
      <c r="E34" s="297">
        <v>1</v>
      </c>
      <c r="F34" s="289">
        <v>118960000</v>
      </c>
      <c r="G34" s="297">
        <v>1</v>
      </c>
      <c r="H34" s="289">
        <v>118960000</v>
      </c>
      <c r="I34" s="310">
        <f t="shared" si="0"/>
        <v>0</v>
      </c>
      <c r="J34" s="311">
        <f t="shared" si="1"/>
        <v>0</v>
      </c>
      <c r="K34" s="299"/>
    </row>
    <row r="35" spans="1:11" ht="14.25">
      <c r="A35" s="297">
        <f>IF(B35="","",COUNTA($B$15:B35))</f>
        <v>21</v>
      </c>
      <c r="B35" s="287" t="s">
        <v>701</v>
      </c>
      <c r="C35" s="288" t="s">
        <v>1134</v>
      </c>
      <c r="D35" s="298">
        <v>41548</v>
      </c>
      <c r="E35" s="297">
        <v>1</v>
      </c>
      <c r="F35" s="289">
        <v>120440000</v>
      </c>
      <c r="G35" s="297">
        <v>1</v>
      </c>
      <c r="H35" s="289">
        <v>120440000</v>
      </c>
      <c r="I35" s="310">
        <f t="shared" si="0"/>
        <v>0</v>
      </c>
      <c r="J35" s="311">
        <f t="shared" si="1"/>
        <v>0</v>
      </c>
      <c r="K35" s="299"/>
    </row>
    <row r="36" spans="1:11" ht="14.25">
      <c r="A36" s="297">
        <f>IF(B36="","",COUNTA($B$15:B36))</f>
        <v>22</v>
      </c>
      <c r="B36" s="287" t="s">
        <v>5</v>
      </c>
      <c r="C36" s="288" t="s">
        <v>1151</v>
      </c>
      <c r="D36" s="298">
        <v>40664</v>
      </c>
      <c r="E36" s="297">
        <v>1</v>
      </c>
      <c r="F36" s="289">
        <v>191330000</v>
      </c>
      <c r="G36" s="297">
        <v>1</v>
      </c>
      <c r="H36" s="289">
        <v>191330000</v>
      </c>
      <c r="I36" s="310">
        <f t="shared" si="0"/>
        <v>0</v>
      </c>
      <c r="J36" s="311">
        <f t="shared" si="1"/>
        <v>0</v>
      </c>
      <c r="K36" s="299"/>
    </row>
    <row r="37" spans="1:11" ht="14.25">
      <c r="A37" s="297">
        <f>IF(B37="","",COUNTA($B$15:B37))</f>
        <v>23</v>
      </c>
      <c r="B37" s="287" t="s">
        <v>664</v>
      </c>
      <c r="C37" s="288" t="s">
        <v>1133</v>
      </c>
      <c r="D37" s="298">
        <v>40603</v>
      </c>
      <c r="E37" s="297">
        <v>1</v>
      </c>
      <c r="F37" s="289">
        <v>192000000</v>
      </c>
      <c r="G37" s="297">
        <v>1</v>
      </c>
      <c r="H37" s="289">
        <v>192000000</v>
      </c>
      <c r="I37" s="310">
        <f t="shared" si="0"/>
        <v>0</v>
      </c>
      <c r="J37" s="311">
        <f t="shared" si="1"/>
        <v>0</v>
      </c>
      <c r="K37" s="299"/>
    </row>
    <row r="38" spans="1:11" ht="14.25">
      <c r="A38" s="297">
        <f>IF(B38="","",COUNTA($B$15:B38))</f>
        <v>24</v>
      </c>
      <c r="B38" s="287" t="s">
        <v>556</v>
      </c>
      <c r="C38" s="288" t="s">
        <v>1230</v>
      </c>
      <c r="D38" s="298">
        <v>40787</v>
      </c>
      <c r="E38" s="297">
        <v>1</v>
      </c>
      <c r="F38" s="289">
        <v>67660000</v>
      </c>
      <c r="G38" s="297">
        <v>1</v>
      </c>
      <c r="H38" s="289">
        <v>67660000</v>
      </c>
      <c r="I38" s="310">
        <f t="shared" si="0"/>
        <v>0</v>
      </c>
      <c r="J38" s="311">
        <f t="shared" si="1"/>
        <v>0</v>
      </c>
      <c r="K38" s="299"/>
    </row>
    <row r="39" spans="1:11" ht="14.25">
      <c r="A39" s="297">
        <f>IF(B39="","",COUNTA($B$15:B39))</f>
        <v>25</v>
      </c>
      <c r="B39" s="287" t="s">
        <v>1252</v>
      </c>
      <c r="C39" s="288" t="s">
        <v>1253</v>
      </c>
      <c r="D39" s="298">
        <v>42217</v>
      </c>
      <c r="E39" s="297">
        <v>1</v>
      </c>
      <c r="F39" s="289">
        <v>127000000</v>
      </c>
      <c r="G39" s="297">
        <v>1</v>
      </c>
      <c r="H39" s="289">
        <v>127000000</v>
      </c>
      <c r="I39" s="310">
        <f t="shared" si="0"/>
        <v>0</v>
      </c>
      <c r="J39" s="311">
        <f t="shared" si="1"/>
        <v>0</v>
      </c>
      <c r="K39" s="299"/>
    </row>
    <row r="40" spans="1:11" ht="14.25">
      <c r="A40" s="297">
        <f>IF(B40="","",COUNTA($B$15:B40))</f>
        <v>26</v>
      </c>
      <c r="B40" s="287" t="s">
        <v>1254</v>
      </c>
      <c r="C40" s="288" t="s">
        <v>1253</v>
      </c>
      <c r="D40" s="298">
        <v>42217</v>
      </c>
      <c r="E40" s="297">
        <v>1</v>
      </c>
      <c r="F40" s="289">
        <v>127000000</v>
      </c>
      <c r="G40" s="297">
        <v>1</v>
      </c>
      <c r="H40" s="289">
        <v>127000000</v>
      </c>
      <c r="I40" s="310">
        <f t="shared" si="0"/>
        <v>0</v>
      </c>
      <c r="J40" s="311">
        <f t="shared" si="1"/>
        <v>0</v>
      </c>
      <c r="K40" s="299"/>
    </row>
    <row r="41" spans="1:11" ht="14.25">
      <c r="A41" s="297">
        <f>IF(B41="","",COUNTA($B$15:B41))</f>
        <v>27</v>
      </c>
      <c r="B41" s="287" t="s">
        <v>711</v>
      </c>
      <c r="C41" s="288" t="s">
        <v>1191</v>
      </c>
      <c r="D41" s="301">
        <v>41699</v>
      </c>
      <c r="E41" s="297">
        <v>1</v>
      </c>
      <c r="F41" s="289">
        <v>94500000</v>
      </c>
      <c r="G41" s="297">
        <v>1</v>
      </c>
      <c r="H41" s="289">
        <v>94500000</v>
      </c>
      <c r="I41" s="310">
        <f t="shared" si="0"/>
        <v>0</v>
      </c>
      <c r="J41" s="311">
        <f t="shared" si="1"/>
        <v>0</v>
      </c>
      <c r="K41" s="299"/>
    </row>
    <row r="42" spans="1:11" ht="14.25">
      <c r="A42" s="297">
        <f>IF(B42="","",COUNTA($B$15:B42))</f>
        <v>28</v>
      </c>
      <c r="B42" s="287" t="s">
        <v>662</v>
      </c>
      <c r="C42" s="288" t="s">
        <v>1188</v>
      </c>
      <c r="D42" s="298">
        <v>40603</v>
      </c>
      <c r="E42" s="297">
        <v>1</v>
      </c>
      <c r="F42" s="289">
        <v>88223182</v>
      </c>
      <c r="G42" s="297">
        <v>1</v>
      </c>
      <c r="H42" s="289">
        <v>88223182</v>
      </c>
      <c r="I42" s="310">
        <f t="shared" si="0"/>
        <v>0</v>
      </c>
      <c r="J42" s="311">
        <f t="shared" si="1"/>
        <v>0</v>
      </c>
      <c r="K42" s="299"/>
    </row>
    <row r="43" spans="1:11" ht="14.25">
      <c r="A43" s="297">
        <f>IF(B43="","",COUNTA($B$15:B43))</f>
        <v>29</v>
      </c>
      <c r="B43" s="287" t="s">
        <v>184</v>
      </c>
      <c r="C43" s="288" t="s">
        <v>1871</v>
      </c>
      <c r="D43" s="298">
        <v>40603</v>
      </c>
      <c r="E43" s="297">
        <v>1</v>
      </c>
      <c r="F43" s="289">
        <v>1000371849</v>
      </c>
      <c r="G43" s="297">
        <v>1</v>
      </c>
      <c r="H43" s="289">
        <v>1000371849</v>
      </c>
      <c r="I43" s="310">
        <f t="shared" si="0"/>
        <v>0</v>
      </c>
      <c r="J43" s="311">
        <f t="shared" si="1"/>
        <v>0</v>
      </c>
      <c r="K43" s="299"/>
    </row>
    <row r="44" spans="1:11" ht="14.25">
      <c r="A44" s="297">
        <f>IF(B44="","",COUNTA($B$15:B44))</f>
        <v>30</v>
      </c>
      <c r="B44" s="303" t="s">
        <v>572</v>
      </c>
      <c r="C44" s="288" t="s">
        <v>1926</v>
      </c>
      <c r="D44" s="301">
        <v>40544</v>
      </c>
      <c r="E44" s="297">
        <v>1</v>
      </c>
      <c r="F44" s="289">
        <v>10603905000</v>
      </c>
      <c r="G44" s="297">
        <v>1</v>
      </c>
      <c r="H44" s="289">
        <v>10603905000</v>
      </c>
      <c r="I44" s="310">
        <f t="shared" si="0"/>
        <v>0</v>
      </c>
      <c r="J44" s="311">
        <f t="shared" si="1"/>
        <v>0</v>
      </c>
      <c r="K44" s="299"/>
    </row>
    <row r="45" spans="1:11" ht="14.25">
      <c r="A45" s="297">
        <f>IF(B45="","",COUNTA($B$15:B45))</f>
        <v>31</v>
      </c>
      <c r="B45" s="287" t="s">
        <v>1013</v>
      </c>
      <c r="C45" s="288" t="s">
        <v>949</v>
      </c>
      <c r="D45" s="298">
        <v>41974</v>
      </c>
      <c r="E45" s="297">
        <v>1</v>
      </c>
      <c r="F45" s="289">
        <v>267415237.15911412</v>
      </c>
      <c r="G45" s="297">
        <v>1</v>
      </c>
      <c r="H45" s="289">
        <v>267415237.15911412</v>
      </c>
      <c r="I45" s="310">
        <f t="shared" si="0"/>
        <v>0</v>
      </c>
      <c r="J45" s="311">
        <f t="shared" si="1"/>
        <v>0</v>
      </c>
      <c r="K45" s="299"/>
    </row>
    <row r="46" spans="1:11" ht="14.25">
      <c r="A46" s="297">
        <f>IF(B46="","",COUNTA($B$15:B46))</f>
        <v>32</v>
      </c>
      <c r="B46" s="287" t="s">
        <v>915</v>
      </c>
      <c r="C46" s="288" t="s">
        <v>929</v>
      </c>
      <c r="D46" s="298">
        <v>41974</v>
      </c>
      <c r="E46" s="297">
        <v>1</v>
      </c>
      <c r="F46" s="289">
        <v>267415237.15911412</v>
      </c>
      <c r="G46" s="297">
        <v>1</v>
      </c>
      <c r="H46" s="289">
        <v>267415237.15911412</v>
      </c>
      <c r="I46" s="310">
        <f t="shared" si="0"/>
        <v>0</v>
      </c>
      <c r="J46" s="311">
        <f t="shared" si="1"/>
        <v>0</v>
      </c>
      <c r="K46" s="299"/>
    </row>
    <row r="47" spans="1:11" ht="14.25">
      <c r="A47" s="297">
        <f>IF(B47="","",COUNTA($B$15:B47))</f>
        <v>33</v>
      </c>
      <c r="B47" s="287" t="s">
        <v>918</v>
      </c>
      <c r="C47" s="288" t="s">
        <v>932</v>
      </c>
      <c r="D47" s="298">
        <v>41974</v>
      </c>
      <c r="E47" s="297">
        <v>1</v>
      </c>
      <c r="F47" s="289">
        <v>267415237.15911412</v>
      </c>
      <c r="G47" s="297">
        <v>1</v>
      </c>
      <c r="H47" s="289">
        <v>267415237.15911412</v>
      </c>
      <c r="I47" s="310">
        <f t="shared" si="0"/>
        <v>0</v>
      </c>
      <c r="J47" s="311">
        <f t="shared" si="1"/>
        <v>0</v>
      </c>
      <c r="K47" s="299"/>
    </row>
    <row r="48" spans="1:11" ht="14.25">
      <c r="A48" s="297">
        <f>IF(B48="","",COUNTA($B$15:B48))</f>
        <v>34</v>
      </c>
      <c r="B48" s="287" t="s">
        <v>921</v>
      </c>
      <c r="C48" s="288" t="s">
        <v>935</v>
      </c>
      <c r="D48" s="298">
        <v>41974</v>
      </c>
      <c r="E48" s="297">
        <v>1</v>
      </c>
      <c r="F48" s="289">
        <v>267415237.15911412</v>
      </c>
      <c r="G48" s="297">
        <v>1</v>
      </c>
      <c r="H48" s="289">
        <v>267415237.15911412</v>
      </c>
      <c r="I48" s="310">
        <f t="shared" si="0"/>
        <v>0</v>
      </c>
      <c r="J48" s="311">
        <f t="shared" si="1"/>
        <v>0</v>
      </c>
      <c r="K48" s="299"/>
    </row>
    <row r="49" spans="1:11" ht="14.25">
      <c r="A49" s="297">
        <f>IF(B49="","",COUNTA($B$15:B49))</f>
        <v>35</v>
      </c>
      <c r="B49" s="287" t="s">
        <v>1006</v>
      </c>
      <c r="C49" s="288" t="s">
        <v>942</v>
      </c>
      <c r="D49" s="298">
        <v>41974</v>
      </c>
      <c r="E49" s="297">
        <v>1</v>
      </c>
      <c r="F49" s="289">
        <v>267415237.15911412</v>
      </c>
      <c r="G49" s="297">
        <v>1</v>
      </c>
      <c r="H49" s="289">
        <v>267415237.15911412</v>
      </c>
      <c r="I49" s="310">
        <f t="shared" si="0"/>
        <v>0</v>
      </c>
      <c r="J49" s="311">
        <f t="shared" si="1"/>
        <v>0</v>
      </c>
      <c r="K49" s="299"/>
    </row>
    <row r="50" spans="1:11" ht="14.25">
      <c r="A50" s="297">
        <f>IF(B50="","",COUNTA($B$15:B50))</f>
        <v>36</v>
      </c>
      <c r="B50" s="287" t="s">
        <v>1008</v>
      </c>
      <c r="C50" s="288" t="s">
        <v>944</v>
      </c>
      <c r="D50" s="298">
        <v>41974</v>
      </c>
      <c r="E50" s="297">
        <v>1</v>
      </c>
      <c r="F50" s="289">
        <v>267415237.15911412</v>
      </c>
      <c r="G50" s="297">
        <v>1</v>
      </c>
      <c r="H50" s="289">
        <v>267415237.15911412</v>
      </c>
      <c r="I50" s="310">
        <f t="shared" si="0"/>
        <v>0</v>
      </c>
      <c r="J50" s="311">
        <f t="shared" si="1"/>
        <v>0</v>
      </c>
      <c r="K50" s="299"/>
    </row>
    <row r="51" spans="1:11" ht="14.25">
      <c r="A51" s="297">
        <f>IF(B51="","",COUNTA($B$15:B51))</f>
        <v>37</v>
      </c>
      <c r="B51" s="287" t="s">
        <v>913</v>
      </c>
      <c r="C51" s="288" t="s">
        <v>927</v>
      </c>
      <c r="D51" s="298">
        <v>41974</v>
      </c>
      <c r="E51" s="297">
        <v>1</v>
      </c>
      <c r="F51" s="289">
        <v>267415237.15911412</v>
      </c>
      <c r="G51" s="297">
        <v>1</v>
      </c>
      <c r="H51" s="289">
        <v>267415237.15911412</v>
      </c>
      <c r="I51" s="310">
        <f t="shared" si="0"/>
        <v>0</v>
      </c>
      <c r="J51" s="311">
        <f t="shared" si="1"/>
        <v>0</v>
      </c>
      <c r="K51" s="299"/>
    </row>
    <row r="52" spans="1:11" ht="14.25">
      <c r="A52" s="297">
        <f>IF(B52="","",COUNTA($B$15:B52))</f>
        <v>38</v>
      </c>
      <c r="B52" s="287" t="s">
        <v>1010</v>
      </c>
      <c r="C52" s="288" t="s">
        <v>946</v>
      </c>
      <c r="D52" s="298">
        <v>41974</v>
      </c>
      <c r="E52" s="297">
        <v>1</v>
      </c>
      <c r="F52" s="289">
        <v>267415237.15911412</v>
      </c>
      <c r="G52" s="297">
        <v>1</v>
      </c>
      <c r="H52" s="289">
        <v>267415237.15911412</v>
      </c>
      <c r="I52" s="310">
        <f t="shared" si="0"/>
        <v>0</v>
      </c>
      <c r="J52" s="311">
        <f t="shared" si="1"/>
        <v>0</v>
      </c>
      <c r="K52" s="299"/>
    </row>
    <row r="53" spans="1:11" ht="14.25">
      <c r="A53" s="297">
        <f>IF(B53="","",COUNTA($B$15:B53))</f>
        <v>39</v>
      </c>
      <c r="B53" s="287" t="s">
        <v>923</v>
      </c>
      <c r="C53" s="288" t="s">
        <v>937</v>
      </c>
      <c r="D53" s="298">
        <v>41974</v>
      </c>
      <c r="E53" s="297">
        <v>1</v>
      </c>
      <c r="F53" s="289">
        <v>267415237.15911412</v>
      </c>
      <c r="G53" s="297">
        <v>1</v>
      </c>
      <c r="H53" s="289">
        <v>267415237.15911412</v>
      </c>
      <c r="I53" s="310">
        <f t="shared" si="0"/>
        <v>0</v>
      </c>
      <c r="J53" s="311">
        <f t="shared" si="1"/>
        <v>0</v>
      </c>
      <c r="K53" s="299"/>
    </row>
    <row r="54" spans="1:11" ht="14.25">
      <c r="A54" s="297">
        <f>IF(B54="","",COUNTA($B$15:B54))</f>
        <v>40</v>
      </c>
      <c r="B54" s="287" t="s">
        <v>914</v>
      </c>
      <c r="C54" s="288" t="s">
        <v>928</v>
      </c>
      <c r="D54" s="298">
        <v>41974</v>
      </c>
      <c r="E54" s="297">
        <v>1</v>
      </c>
      <c r="F54" s="289">
        <v>267415237.15911412</v>
      </c>
      <c r="G54" s="297">
        <v>1</v>
      </c>
      <c r="H54" s="289">
        <v>267415237.15911412</v>
      </c>
      <c r="I54" s="310">
        <f t="shared" si="0"/>
        <v>0</v>
      </c>
      <c r="J54" s="311">
        <f t="shared" si="1"/>
        <v>0</v>
      </c>
      <c r="K54" s="299"/>
    </row>
    <row r="55" spans="1:11" ht="14.25">
      <c r="A55" s="297">
        <f>IF(B55="","",COUNTA($B$15:B55))</f>
        <v>41</v>
      </c>
      <c r="B55" s="287" t="s">
        <v>912</v>
      </c>
      <c r="C55" s="288" t="s">
        <v>926</v>
      </c>
      <c r="D55" s="298">
        <v>41974</v>
      </c>
      <c r="E55" s="297">
        <v>1</v>
      </c>
      <c r="F55" s="289">
        <v>267415237.15911412</v>
      </c>
      <c r="G55" s="297">
        <v>1</v>
      </c>
      <c r="H55" s="289">
        <v>267415237.15911412</v>
      </c>
      <c r="I55" s="310">
        <f t="shared" si="0"/>
        <v>0</v>
      </c>
      <c r="J55" s="311">
        <f t="shared" si="1"/>
        <v>0</v>
      </c>
      <c r="K55" s="299"/>
    </row>
    <row r="56" spans="1:11" ht="14.25">
      <c r="A56" s="297">
        <f>IF(B56="","",COUNTA($B$15:B56))</f>
        <v>42</v>
      </c>
      <c r="B56" s="287" t="s">
        <v>1004</v>
      </c>
      <c r="C56" s="288" t="s">
        <v>940</v>
      </c>
      <c r="D56" s="298">
        <v>41974</v>
      </c>
      <c r="E56" s="297">
        <v>1</v>
      </c>
      <c r="F56" s="289">
        <v>267415237.15911412</v>
      </c>
      <c r="G56" s="297">
        <v>1</v>
      </c>
      <c r="H56" s="289">
        <v>267415237.15911412</v>
      </c>
      <c r="I56" s="310">
        <f t="shared" si="0"/>
        <v>0</v>
      </c>
      <c r="J56" s="311">
        <f t="shared" si="1"/>
        <v>0</v>
      </c>
      <c r="K56" s="299"/>
    </row>
    <row r="57" spans="1:11" ht="14.25">
      <c r="A57" s="297">
        <f>IF(B57="","",COUNTA($B$15:B57))</f>
        <v>43</v>
      </c>
      <c r="B57" s="287" t="s">
        <v>1009</v>
      </c>
      <c r="C57" s="288" t="s">
        <v>945</v>
      </c>
      <c r="D57" s="298">
        <v>41974</v>
      </c>
      <c r="E57" s="297">
        <v>1</v>
      </c>
      <c r="F57" s="289">
        <v>267415237.15911412</v>
      </c>
      <c r="G57" s="297">
        <v>1</v>
      </c>
      <c r="H57" s="289">
        <v>267415237.15911412</v>
      </c>
      <c r="I57" s="310">
        <f t="shared" si="0"/>
        <v>0</v>
      </c>
      <c r="J57" s="311">
        <f t="shared" si="1"/>
        <v>0</v>
      </c>
      <c r="K57" s="299"/>
    </row>
    <row r="58" spans="1:11" ht="14.25">
      <c r="A58" s="297">
        <f>IF(B58="","",COUNTA($B$15:B58))</f>
        <v>44</v>
      </c>
      <c r="B58" s="287" t="s">
        <v>916</v>
      </c>
      <c r="C58" s="288" t="s">
        <v>930</v>
      </c>
      <c r="D58" s="298">
        <v>41974</v>
      </c>
      <c r="E58" s="297">
        <v>1</v>
      </c>
      <c r="F58" s="289">
        <v>267415237.15911412</v>
      </c>
      <c r="G58" s="297">
        <v>1</v>
      </c>
      <c r="H58" s="289">
        <v>267415237.15911412</v>
      </c>
      <c r="I58" s="310">
        <f t="shared" si="0"/>
        <v>0</v>
      </c>
      <c r="J58" s="311">
        <f t="shared" si="1"/>
        <v>0</v>
      </c>
      <c r="K58" s="299"/>
    </row>
    <row r="59" spans="1:11" ht="14.25">
      <c r="A59" s="297">
        <f>IF(B59="","",COUNTA($B$15:B59))</f>
        <v>45</v>
      </c>
      <c r="B59" s="287" t="s">
        <v>925</v>
      </c>
      <c r="C59" s="288" t="s">
        <v>939</v>
      </c>
      <c r="D59" s="298">
        <v>41974</v>
      </c>
      <c r="E59" s="297">
        <v>1</v>
      </c>
      <c r="F59" s="289">
        <v>267415237.15911412</v>
      </c>
      <c r="G59" s="297">
        <v>1</v>
      </c>
      <c r="H59" s="289">
        <v>267415237.15911412</v>
      </c>
      <c r="I59" s="310">
        <f t="shared" si="0"/>
        <v>0</v>
      </c>
      <c r="J59" s="311">
        <f t="shared" si="1"/>
        <v>0</v>
      </c>
      <c r="K59" s="299"/>
    </row>
    <row r="60" spans="1:11" ht="14.25">
      <c r="A60" s="297">
        <f>IF(B60="","",COUNTA($B$15:B60))</f>
        <v>46</v>
      </c>
      <c r="B60" s="287" t="s">
        <v>917</v>
      </c>
      <c r="C60" s="288" t="s">
        <v>931</v>
      </c>
      <c r="D60" s="298">
        <v>41974</v>
      </c>
      <c r="E60" s="297">
        <v>1</v>
      </c>
      <c r="F60" s="289">
        <v>267415237.15911412</v>
      </c>
      <c r="G60" s="297">
        <v>1</v>
      </c>
      <c r="H60" s="289">
        <v>267415237.15911412</v>
      </c>
      <c r="I60" s="310">
        <f t="shared" si="0"/>
        <v>0</v>
      </c>
      <c r="J60" s="311">
        <f t="shared" si="1"/>
        <v>0</v>
      </c>
      <c r="K60" s="299"/>
    </row>
    <row r="61" spans="1:11" ht="14.25">
      <c r="A61" s="297">
        <f>IF(B61="","",COUNTA($B$15:B61))</f>
        <v>47</v>
      </c>
      <c r="B61" s="287" t="s">
        <v>920</v>
      </c>
      <c r="C61" s="288" t="s">
        <v>934</v>
      </c>
      <c r="D61" s="298">
        <v>41974</v>
      </c>
      <c r="E61" s="297">
        <v>1</v>
      </c>
      <c r="F61" s="289">
        <v>267415237.15911412</v>
      </c>
      <c r="G61" s="297">
        <v>1</v>
      </c>
      <c r="H61" s="289">
        <v>267415237.15911412</v>
      </c>
      <c r="I61" s="310">
        <f t="shared" si="0"/>
        <v>0</v>
      </c>
      <c r="J61" s="311">
        <f t="shared" si="1"/>
        <v>0</v>
      </c>
      <c r="K61" s="299"/>
    </row>
    <row r="62" spans="1:11" ht="14.25">
      <c r="A62" s="297">
        <f>IF(B62="","",COUNTA($B$15:B62))</f>
        <v>48</v>
      </c>
      <c r="B62" s="287" t="s">
        <v>1014</v>
      </c>
      <c r="C62" s="288" t="s">
        <v>950</v>
      </c>
      <c r="D62" s="298">
        <v>41974</v>
      </c>
      <c r="E62" s="297">
        <v>1</v>
      </c>
      <c r="F62" s="289">
        <v>267415237.15911412</v>
      </c>
      <c r="G62" s="297">
        <v>1</v>
      </c>
      <c r="H62" s="289">
        <v>267415237.15911412</v>
      </c>
      <c r="I62" s="310">
        <f t="shared" si="0"/>
        <v>0</v>
      </c>
      <c r="J62" s="311">
        <f t="shared" si="1"/>
        <v>0</v>
      </c>
      <c r="K62" s="299"/>
    </row>
    <row r="63" spans="1:11" ht="14.25">
      <c r="A63" s="297">
        <f>IF(B63="","",COUNTA($B$15:B63))</f>
        <v>49</v>
      </c>
      <c r="B63" s="287" t="s">
        <v>1011</v>
      </c>
      <c r="C63" s="288" t="s">
        <v>947</v>
      </c>
      <c r="D63" s="298">
        <v>41974</v>
      </c>
      <c r="E63" s="297">
        <v>1</v>
      </c>
      <c r="F63" s="289">
        <v>267415237.15911412</v>
      </c>
      <c r="G63" s="297">
        <v>1</v>
      </c>
      <c r="H63" s="289">
        <v>267415237.15911412</v>
      </c>
      <c r="I63" s="310">
        <f t="shared" si="0"/>
        <v>0</v>
      </c>
      <c r="J63" s="311">
        <f t="shared" si="1"/>
        <v>0</v>
      </c>
      <c r="K63" s="299"/>
    </row>
    <row r="64" spans="1:11" ht="14.25">
      <c r="A64" s="297">
        <f>IF(B64="","",COUNTA($B$15:B64))</f>
        <v>50</v>
      </c>
      <c r="B64" s="287" t="s">
        <v>1005</v>
      </c>
      <c r="C64" s="288" t="s">
        <v>941</v>
      </c>
      <c r="D64" s="298">
        <v>41974</v>
      </c>
      <c r="E64" s="297">
        <v>1</v>
      </c>
      <c r="F64" s="289">
        <v>267415237.15911412</v>
      </c>
      <c r="G64" s="297">
        <v>1</v>
      </c>
      <c r="H64" s="289">
        <v>267415237.15911412</v>
      </c>
      <c r="I64" s="310">
        <f t="shared" si="0"/>
        <v>0</v>
      </c>
      <c r="J64" s="311">
        <f t="shared" si="1"/>
        <v>0</v>
      </c>
      <c r="K64" s="299"/>
    </row>
    <row r="65" spans="1:11" ht="14.25">
      <c r="A65" s="297">
        <f>IF(B65="","",COUNTA($B$15:B65))</f>
        <v>51</v>
      </c>
      <c r="B65" s="287" t="s">
        <v>1015</v>
      </c>
      <c r="C65" s="288" t="s">
        <v>951</v>
      </c>
      <c r="D65" s="298">
        <v>41974</v>
      </c>
      <c r="E65" s="297">
        <v>1</v>
      </c>
      <c r="F65" s="289">
        <v>267415237.15911412</v>
      </c>
      <c r="G65" s="297">
        <v>1</v>
      </c>
      <c r="H65" s="289">
        <v>267415237.15911412</v>
      </c>
      <c r="I65" s="310">
        <f t="shared" si="0"/>
        <v>0</v>
      </c>
      <c r="J65" s="311">
        <f t="shared" si="1"/>
        <v>0</v>
      </c>
      <c r="K65" s="299"/>
    </row>
    <row r="66" spans="1:11" ht="14.25">
      <c r="A66" s="297">
        <f>IF(B66="","",COUNTA($B$15:B66))</f>
        <v>52</v>
      </c>
      <c r="B66" s="287" t="s">
        <v>922</v>
      </c>
      <c r="C66" s="288" t="s">
        <v>936</v>
      </c>
      <c r="D66" s="298">
        <v>41974</v>
      </c>
      <c r="E66" s="297">
        <v>1</v>
      </c>
      <c r="F66" s="289">
        <v>267415237.15911412</v>
      </c>
      <c r="G66" s="297">
        <v>1</v>
      </c>
      <c r="H66" s="289">
        <v>267415237.15911412</v>
      </c>
      <c r="I66" s="310">
        <f t="shared" si="0"/>
        <v>0</v>
      </c>
      <c r="J66" s="311">
        <f t="shared" si="1"/>
        <v>0</v>
      </c>
      <c r="K66" s="299"/>
    </row>
    <row r="67" spans="1:11" ht="14.25">
      <c r="A67" s="297">
        <f>IF(B67="","",COUNTA($B$15:B67))</f>
        <v>53</v>
      </c>
      <c r="B67" s="287" t="s">
        <v>1007</v>
      </c>
      <c r="C67" s="288" t="s">
        <v>943</v>
      </c>
      <c r="D67" s="298">
        <v>41974</v>
      </c>
      <c r="E67" s="297">
        <v>1</v>
      </c>
      <c r="F67" s="289">
        <v>267415237.15911412</v>
      </c>
      <c r="G67" s="297">
        <v>1</v>
      </c>
      <c r="H67" s="289">
        <v>267415237.15911412</v>
      </c>
      <c r="I67" s="310">
        <f t="shared" si="0"/>
        <v>0</v>
      </c>
      <c r="J67" s="311">
        <f t="shared" si="1"/>
        <v>0</v>
      </c>
      <c r="K67" s="299"/>
    </row>
    <row r="68" spans="1:11" ht="14.25">
      <c r="A68" s="297">
        <f>IF(B68="","",COUNTA($B$15:B68))</f>
        <v>54</v>
      </c>
      <c r="B68" s="287" t="s">
        <v>919</v>
      </c>
      <c r="C68" s="288" t="s">
        <v>933</v>
      </c>
      <c r="D68" s="298">
        <v>41974</v>
      </c>
      <c r="E68" s="297">
        <v>1</v>
      </c>
      <c r="F68" s="289">
        <v>267415237.15911412</v>
      </c>
      <c r="G68" s="297">
        <v>1</v>
      </c>
      <c r="H68" s="289">
        <v>267415237.15911412</v>
      </c>
      <c r="I68" s="310">
        <f t="shared" si="0"/>
        <v>0</v>
      </c>
      <c r="J68" s="311">
        <f t="shared" si="1"/>
        <v>0</v>
      </c>
      <c r="K68" s="299"/>
    </row>
    <row r="69" spans="1:11" ht="14.25">
      <c r="A69" s="297">
        <f>IF(B69="","",COUNTA($B$15:B69))</f>
        <v>55</v>
      </c>
      <c r="B69" s="287" t="s">
        <v>924</v>
      </c>
      <c r="C69" s="288" t="s">
        <v>938</v>
      </c>
      <c r="D69" s="298">
        <v>41974</v>
      </c>
      <c r="E69" s="297">
        <v>1</v>
      </c>
      <c r="F69" s="289">
        <v>267415237.15911412</v>
      </c>
      <c r="G69" s="297">
        <v>1</v>
      </c>
      <c r="H69" s="289">
        <v>267415237.15911412</v>
      </c>
      <c r="I69" s="310">
        <f t="shared" si="0"/>
        <v>0</v>
      </c>
      <c r="J69" s="311">
        <f t="shared" si="1"/>
        <v>0</v>
      </c>
      <c r="K69" s="299"/>
    </row>
    <row r="70" spans="1:11" ht="14.25">
      <c r="A70" s="297">
        <f>IF(B70="","",COUNTA($B$15:B70))</f>
        <v>56</v>
      </c>
      <c r="B70" s="287" t="s">
        <v>1012</v>
      </c>
      <c r="C70" s="288" t="s">
        <v>948</v>
      </c>
      <c r="D70" s="298">
        <v>41974</v>
      </c>
      <c r="E70" s="297">
        <v>1</v>
      </c>
      <c r="F70" s="289">
        <v>267415237.15911412</v>
      </c>
      <c r="G70" s="297">
        <v>1</v>
      </c>
      <c r="H70" s="289">
        <v>267415237.15911412</v>
      </c>
      <c r="I70" s="310">
        <f t="shared" si="0"/>
        <v>0</v>
      </c>
      <c r="J70" s="311">
        <f t="shared" si="1"/>
        <v>0</v>
      </c>
      <c r="K70" s="299"/>
    </row>
    <row r="71" spans="1:11" ht="14.25">
      <c r="A71" s="297">
        <f>IF(B71="","",COUNTA($B$15:B71))</f>
        <v>57</v>
      </c>
      <c r="B71" s="287" t="s">
        <v>1016</v>
      </c>
      <c r="C71" s="288" t="s">
        <v>952</v>
      </c>
      <c r="D71" s="298">
        <v>41974</v>
      </c>
      <c r="E71" s="297">
        <v>1</v>
      </c>
      <c r="F71" s="289">
        <v>267415237.15911412</v>
      </c>
      <c r="G71" s="297">
        <v>1</v>
      </c>
      <c r="H71" s="289">
        <v>267415237.15911412</v>
      </c>
      <c r="I71" s="310">
        <f t="shared" si="0"/>
        <v>0</v>
      </c>
      <c r="J71" s="311">
        <f t="shared" si="1"/>
        <v>0</v>
      </c>
      <c r="K71" s="299"/>
    </row>
    <row r="72" spans="1:11" ht="14.25">
      <c r="A72" s="297">
        <f>IF(B72="","",COUNTA($B$15:B72))</f>
        <v>58</v>
      </c>
      <c r="B72" s="287" t="s">
        <v>599</v>
      </c>
      <c r="C72" s="288" t="s">
        <v>1285</v>
      </c>
      <c r="D72" s="298">
        <v>39295</v>
      </c>
      <c r="E72" s="297">
        <v>1</v>
      </c>
      <c r="F72" s="289">
        <v>109392857</v>
      </c>
      <c r="G72" s="297">
        <v>1</v>
      </c>
      <c r="H72" s="289">
        <v>109392857</v>
      </c>
      <c r="I72" s="310">
        <f t="shared" si="0"/>
        <v>0</v>
      </c>
      <c r="J72" s="311">
        <f t="shared" si="1"/>
        <v>0</v>
      </c>
      <c r="K72" s="299"/>
    </row>
    <row r="73" spans="1:11" ht="14.25">
      <c r="A73" s="297">
        <f>IF(B73="","",COUNTA($B$15:B73))</f>
        <v>59</v>
      </c>
      <c r="B73" s="287" t="s">
        <v>1250</v>
      </c>
      <c r="C73" s="288" t="s">
        <v>1258</v>
      </c>
      <c r="D73" s="298">
        <v>42217</v>
      </c>
      <c r="E73" s="297">
        <v>1</v>
      </c>
      <c r="F73" s="289">
        <v>266749091</v>
      </c>
      <c r="G73" s="297">
        <v>1</v>
      </c>
      <c r="H73" s="289">
        <v>266749091</v>
      </c>
      <c r="I73" s="310">
        <f t="shared" si="0"/>
        <v>0</v>
      </c>
      <c r="J73" s="311">
        <f t="shared" si="1"/>
        <v>0</v>
      </c>
      <c r="K73" s="299"/>
    </row>
    <row r="74" spans="1:11" ht="14.25">
      <c r="A74" s="297">
        <f>IF(B74="","",COUNTA($B$15:B74))</f>
        <v>60</v>
      </c>
      <c r="B74" s="287" t="s">
        <v>1251</v>
      </c>
      <c r="C74" s="288" t="s">
        <v>1259</v>
      </c>
      <c r="D74" s="298">
        <v>42217</v>
      </c>
      <c r="E74" s="297">
        <v>1</v>
      </c>
      <c r="F74" s="289">
        <v>266749091</v>
      </c>
      <c r="G74" s="297">
        <v>1</v>
      </c>
      <c r="H74" s="289">
        <v>266749091</v>
      </c>
      <c r="I74" s="310">
        <f t="shared" si="0"/>
        <v>0</v>
      </c>
      <c r="J74" s="311">
        <f t="shared" si="1"/>
        <v>0</v>
      </c>
      <c r="K74" s="299"/>
    </row>
    <row r="75" spans="1:11" ht="14.25">
      <c r="A75" s="297">
        <f>IF(B75="","",COUNTA($B$15:B75))</f>
        <v>61</v>
      </c>
      <c r="B75" s="287" t="s">
        <v>1247</v>
      </c>
      <c r="C75" s="288" t="s">
        <v>1255</v>
      </c>
      <c r="D75" s="298">
        <v>42217</v>
      </c>
      <c r="E75" s="297">
        <v>1</v>
      </c>
      <c r="F75" s="289">
        <v>266749091</v>
      </c>
      <c r="G75" s="297">
        <v>1</v>
      </c>
      <c r="H75" s="289">
        <v>266749091</v>
      </c>
      <c r="I75" s="310">
        <f t="shared" si="0"/>
        <v>0</v>
      </c>
      <c r="J75" s="311">
        <f t="shared" si="1"/>
        <v>0</v>
      </c>
      <c r="K75" s="299"/>
    </row>
    <row r="76" spans="1:11" ht="14.25">
      <c r="A76" s="297">
        <f>IF(B76="","",COUNTA($B$15:B76))</f>
        <v>62</v>
      </c>
      <c r="B76" s="287" t="s">
        <v>1248</v>
      </c>
      <c r="C76" s="288" t="s">
        <v>1256</v>
      </c>
      <c r="D76" s="298">
        <v>42217</v>
      </c>
      <c r="E76" s="297">
        <v>1</v>
      </c>
      <c r="F76" s="289">
        <v>266749091</v>
      </c>
      <c r="G76" s="297">
        <v>1</v>
      </c>
      <c r="H76" s="289">
        <v>266749091</v>
      </c>
      <c r="I76" s="310">
        <f t="shared" si="0"/>
        <v>0</v>
      </c>
      <c r="J76" s="311">
        <f t="shared" si="1"/>
        <v>0</v>
      </c>
      <c r="K76" s="299"/>
    </row>
    <row r="77" spans="1:11" ht="14.25">
      <c r="A77" s="297">
        <f>IF(B77="","",COUNTA($B$15:B77))</f>
        <v>63</v>
      </c>
      <c r="B77" s="287" t="s">
        <v>1249</v>
      </c>
      <c r="C77" s="288" t="s">
        <v>1257</v>
      </c>
      <c r="D77" s="298">
        <v>42217</v>
      </c>
      <c r="E77" s="297">
        <v>1</v>
      </c>
      <c r="F77" s="289">
        <v>266749091</v>
      </c>
      <c r="G77" s="297">
        <v>1</v>
      </c>
      <c r="H77" s="289">
        <v>266749091</v>
      </c>
      <c r="I77" s="310">
        <f t="shared" si="0"/>
        <v>0</v>
      </c>
      <c r="J77" s="311">
        <f t="shared" si="1"/>
        <v>0</v>
      </c>
      <c r="K77" s="299"/>
    </row>
    <row r="78" spans="1:11" ht="14.25">
      <c r="A78" s="297">
        <f>IF(B78="","",COUNTA($B$15:B78))</f>
        <v>64</v>
      </c>
      <c r="B78" s="287" t="s">
        <v>1018</v>
      </c>
      <c r="C78" s="288" t="s">
        <v>954</v>
      </c>
      <c r="D78" s="298">
        <v>41974</v>
      </c>
      <c r="E78" s="297">
        <v>1</v>
      </c>
      <c r="F78" s="289">
        <v>520109958.45417422</v>
      </c>
      <c r="G78" s="297">
        <v>1</v>
      </c>
      <c r="H78" s="289">
        <v>520109958.45417422</v>
      </c>
      <c r="I78" s="310">
        <f t="shared" si="0"/>
        <v>0</v>
      </c>
      <c r="J78" s="311">
        <f t="shared" si="1"/>
        <v>0</v>
      </c>
      <c r="K78" s="299"/>
    </row>
    <row r="79" spans="1:11" ht="14.25">
      <c r="A79" s="297">
        <f>IF(B79="","",COUNTA($B$15:B79))</f>
        <v>65</v>
      </c>
      <c r="B79" s="287" t="s">
        <v>1017</v>
      </c>
      <c r="C79" s="288" t="s">
        <v>953</v>
      </c>
      <c r="D79" s="298">
        <v>41974</v>
      </c>
      <c r="E79" s="297">
        <v>1</v>
      </c>
      <c r="F79" s="289">
        <v>520109958.45417422</v>
      </c>
      <c r="G79" s="297">
        <v>1</v>
      </c>
      <c r="H79" s="289">
        <v>520109958.45417422</v>
      </c>
      <c r="I79" s="310">
        <f t="shared" ref="I79:I142" si="2">G79-E79</f>
        <v>0</v>
      </c>
      <c r="J79" s="311">
        <f t="shared" ref="J79:J142" si="3">H79-F79</f>
        <v>0</v>
      </c>
      <c r="K79" s="299"/>
    </row>
    <row r="80" spans="1:11" ht="14.25">
      <c r="A80" s="297">
        <f>IF(B80="","",COUNTA($B$15:B80))</f>
        <v>66</v>
      </c>
      <c r="B80" s="287" t="s">
        <v>481</v>
      </c>
      <c r="C80" s="288" t="s">
        <v>1314</v>
      </c>
      <c r="D80" s="301">
        <v>40452</v>
      </c>
      <c r="E80" s="297">
        <v>1</v>
      </c>
      <c r="F80" s="289">
        <v>167336364</v>
      </c>
      <c r="G80" s="297">
        <v>1</v>
      </c>
      <c r="H80" s="289">
        <v>167336364</v>
      </c>
      <c r="I80" s="310">
        <f t="shared" si="2"/>
        <v>0</v>
      </c>
      <c r="J80" s="311">
        <f t="shared" si="3"/>
        <v>0</v>
      </c>
      <c r="K80" s="299"/>
    </row>
    <row r="81" spans="1:11" ht="14.25">
      <c r="A81" s="297">
        <f>IF(B81="","",COUNTA($B$15:B81))</f>
        <v>67</v>
      </c>
      <c r="B81" s="287" t="s">
        <v>374</v>
      </c>
      <c r="C81" s="288" t="s">
        <v>1317</v>
      </c>
      <c r="D81" s="301">
        <v>40452</v>
      </c>
      <c r="E81" s="297">
        <v>1</v>
      </c>
      <c r="F81" s="289">
        <v>167336364</v>
      </c>
      <c r="G81" s="297">
        <v>1</v>
      </c>
      <c r="H81" s="289">
        <v>167336364</v>
      </c>
      <c r="I81" s="310">
        <f t="shared" si="2"/>
        <v>0</v>
      </c>
      <c r="J81" s="311">
        <f t="shared" si="3"/>
        <v>0</v>
      </c>
      <c r="K81" s="299"/>
    </row>
    <row r="82" spans="1:11" ht="14.25">
      <c r="A82" s="297">
        <f>IF(B82="","",COUNTA($B$15:B82))</f>
        <v>68</v>
      </c>
      <c r="B82" s="287" t="s">
        <v>480</v>
      </c>
      <c r="C82" s="288" t="s">
        <v>1313</v>
      </c>
      <c r="D82" s="301">
        <v>40452</v>
      </c>
      <c r="E82" s="297">
        <v>1</v>
      </c>
      <c r="F82" s="289">
        <v>167336364</v>
      </c>
      <c r="G82" s="297">
        <v>1</v>
      </c>
      <c r="H82" s="289">
        <v>167336364</v>
      </c>
      <c r="I82" s="310">
        <f t="shared" si="2"/>
        <v>0</v>
      </c>
      <c r="J82" s="311">
        <f t="shared" si="3"/>
        <v>0</v>
      </c>
      <c r="K82" s="299"/>
    </row>
    <row r="83" spans="1:11" ht="14.25">
      <c r="A83" s="297">
        <f>IF(B83="","",COUNTA($B$15:B83))</f>
        <v>69</v>
      </c>
      <c r="B83" s="287" t="s">
        <v>373</v>
      </c>
      <c r="C83" s="288" t="s">
        <v>1316</v>
      </c>
      <c r="D83" s="301">
        <v>40452</v>
      </c>
      <c r="E83" s="297">
        <v>1</v>
      </c>
      <c r="F83" s="289">
        <v>167336364</v>
      </c>
      <c r="G83" s="297">
        <v>1</v>
      </c>
      <c r="H83" s="289">
        <v>167336364</v>
      </c>
      <c r="I83" s="310">
        <f t="shared" si="2"/>
        <v>0</v>
      </c>
      <c r="J83" s="311">
        <f t="shared" si="3"/>
        <v>0</v>
      </c>
      <c r="K83" s="299"/>
    </row>
    <row r="84" spans="1:11" ht="14.25">
      <c r="A84" s="297">
        <f>IF(B84="","",COUNTA($B$15:B84))</f>
        <v>70</v>
      </c>
      <c r="B84" s="287" t="s">
        <v>482</v>
      </c>
      <c r="C84" s="288" t="s">
        <v>1315</v>
      </c>
      <c r="D84" s="301">
        <v>40452</v>
      </c>
      <c r="E84" s="297">
        <v>1</v>
      </c>
      <c r="F84" s="289">
        <v>167336364</v>
      </c>
      <c r="G84" s="297">
        <v>1</v>
      </c>
      <c r="H84" s="289">
        <v>167336364</v>
      </c>
      <c r="I84" s="310">
        <f t="shared" si="2"/>
        <v>0</v>
      </c>
      <c r="J84" s="311">
        <f t="shared" si="3"/>
        <v>0</v>
      </c>
      <c r="K84" s="299"/>
    </row>
    <row r="85" spans="1:11" ht="14.25">
      <c r="A85" s="297">
        <f>IF(B85="","",COUNTA($B$15:B85))</f>
        <v>71</v>
      </c>
      <c r="B85" s="287" t="s">
        <v>616</v>
      </c>
      <c r="C85" s="288" t="s">
        <v>1303</v>
      </c>
      <c r="D85" s="301">
        <v>40452</v>
      </c>
      <c r="E85" s="297">
        <v>1</v>
      </c>
      <c r="F85" s="289">
        <v>157625714</v>
      </c>
      <c r="G85" s="297">
        <v>1</v>
      </c>
      <c r="H85" s="289">
        <v>157625714</v>
      </c>
      <c r="I85" s="310">
        <f t="shared" si="2"/>
        <v>0</v>
      </c>
      <c r="J85" s="311">
        <f t="shared" si="3"/>
        <v>0</v>
      </c>
      <c r="K85" s="299"/>
    </row>
    <row r="86" spans="1:11" ht="14.25">
      <c r="A86" s="297">
        <f>IF(B86="","",COUNTA($B$15:B86))</f>
        <v>72</v>
      </c>
      <c r="B86" s="287" t="s">
        <v>618</v>
      </c>
      <c r="C86" s="288" t="s">
        <v>1305</v>
      </c>
      <c r="D86" s="301">
        <v>40452</v>
      </c>
      <c r="E86" s="297">
        <v>1</v>
      </c>
      <c r="F86" s="289">
        <v>157625714</v>
      </c>
      <c r="G86" s="297">
        <v>1</v>
      </c>
      <c r="H86" s="289">
        <v>157625714</v>
      </c>
      <c r="I86" s="310">
        <f t="shared" si="2"/>
        <v>0</v>
      </c>
      <c r="J86" s="311">
        <f t="shared" si="3"/>
        <v>0</v>
      </c>
      <c r="K86" s="299"/>
    </row>
    <row r="87" spans="1:11" ht="14.25">
      <c r="A87" s="297">
        <f>IF(B87="","",COUNTA($B$15:B87))</f>
        <v>73</v>
      </c>
      <c r="B87" s="287" t="s">
        <v>617</v>
      </c>
      <c r="C87" s="288" t="s">
        <v>1304</v>
      </c>
      <c r="D87" s="301">
        <v>40452</v>
      </c>
      <c r="E87" s="297">
        <v>1</v>
      </c>
      <c r="F87" s="289">
        <v>157625714</v>
      </c>
      <c r="G87" s="297">
        <v>1</v>
      </c>
      <c r="H87" s="289">
        <v>157625714</v>
      </c>
      <c r="I87" s="310">
        <f t="shared" si="2"/>
        <v>0</v>
      </c>
      <c r="J87" s="311">
        <f t="shared" si="3"/>
        <v>0</v>
      </c>
      <c r="K87" s="299"/>
    </row>
    <row r="88" spans="1:11" ht="14.25">
      <c r="A88" s="297">
        <f>IF(B88="","",COUNTA($B$15:B88))</f>
        <v>74</v>
      </c>
      <c r="B88" s="287" t="s">
        <v>614</v>
      </c>
      <c r="C88" s="288" t="s">
        <v>1301</v>
      </c>
      <c r="D88" s="301">
        <v>40452</v>
      </c>
      <c r="E88" s="297">
        <v>1</v>
      </c>
      <c r="F88" s="289">
        <v>157625714</v>
      </c>
      <c r="G88" s="297">
        <v>1</v>
      </c>
      <c r="H88" s="289">
        <v>157625714</v>
      </c>
      <c r="I88" s="310">
        <f t="shared" si="2"/>
        <v>0</v>
      </c>
      <c r="J88" s="311">
        <f t="shared" si="3"/>
        <v>0</v>
      </c>
      <c r="K88" s="299"/>
    </row>
    <row r="89" spans="1:11" ht="14.25">
      <c r="A89" s="297">
        <f>IF(B89="","",COUNTA($B$15:B89))</f>
        <v>75</v>
      </c>
      <c r="B89" s="287" t="s">
        <v>623</v>
      </c>
      <c r="C89" s="288" t="s">
        <v>1310</v>
      </c>
      <c r="D89" s="301">
        <v>40452</v>
      </c>
      <c r="E89" s="297">
        <v>1</v>
      </c>
      <c r="F89" s="289">
        <v>157625714</v>
      </c>
      <c r="G89" s="297">
        <v>1</v>
      </c>
      <c r="H89" s="289">
        <v>157625714</v>
      </c>
      <c r="I89" s="310">
        <f t="shared" si="2"/>
        <v>0</v>
      </c>
      <c r="J89" s="311">
        <f t="shared" si="3"/>
        <v>0</v>
      </c>
      <c r="K89" s="299"/>
    </row>
    <row r="90" spans="1:11" ht="14.25">
      <c r="A90" s="297">
        <f>IF(B90="","",COUNTA($B$15:B90))</f>
        <v>76</v>
      </c>
      <c r="B90" s="287" t="s">
        <v>625</v>
      </c>
      <c r="C90" s="288" t="s">
        <v>1312</v>
      </c>
      <c r="D90" s="301">
        <v>40452</v>
      </c>
      <c r="E90" s="297">
        <v>1</v>
      </c>
      <c r="F90" s="289">
        <v>157625714</v>
      </c>
      <c r="G90" s="297">
        <v>1</v>
      </c>
      <c r="H90" s="289">
        <v>157625714</v>
      </c>
      <c r="I90" s="310">
        <f t="shared" si="2"/>
        <v>0</v>
      </c>
      <c r="J90" s="311">
        <f t="shared" si="3"/>
        <v>0</v>
      </c>
      <c r="K90" s="299"/>
    </row>
    <row r="91" spans="1:11" ht="14.25">
      <c r="A91" s="297">
        <f>IF(B91="","",COUNTA($B$15:B91))</f>
        <v>77</v>
      </c>
      <c r="B91" s="287" t="s">
        <v>624</v>
      </c>
      <c r="C91" s="288" t="s">
        <v>1311</v>
      </c>
      <c r="D91" s="301">
        <v>40452</v>
      </c>
      <c r="E91" s="297">
        <v>1</v>
      </c>
      <c r="F91" s="289">
        <v>157625714</v>
      </c>
      <c r="G91" s="297">
        <v>1</v>
      </c>
      <c r="H91" s="289">
        <v>157625714</v>
      </c>
      <c r="I91" s="310">
        <f t="shared" si="2"/>
        <v>0</v>
      </c>
      <c r="J91" s="311">
        <f t="shared" si="3"/>
        <v>0</v>
      </c>
      <c r="K91" s="299"/>
    </row>
    <row r="92" spans="1:11" ht="14.25">
      <c r="A92" s="297">
        <f>IF(B92="","",COUNTA($B$15:B92))</f>
        <v>78</v>
      </c>
      <c r="B92" s="287" t="s">
        <v>621</v>
      </c>
      <c r="C92" s="288" t="s">
        <v>1308</v>
      </c>
      <c r="D92" s="301">
        <v>40452</v>
      </c>
      <c r="E92" s="297">
        <v>1</v>
      </c>
      <c r="F92" s="289">
        <v>157625714</v>
      </c>
      <c r="G92" s="297">
        <v>1</v>
      </c>
      <c r="H92" s="289">
        <v>157625714</v>
      </c>
      <c r="I92" s="310">
        <f t="shared" si="2"/>
        <v>0</v>
      </c>
      <c r="J92" s="311">
        <f t="shared" si="3"/>
        <v>0</v>
      </c>
      <c r="K92" s="299"/>
    </row>
    <row r="93" spans="1:11" ht="14.25">
      <c r="A93" s="297">
        <f>IF(B93="","",COUNTA($B$15:B93))</f>
        <v>79</v>
      </c>
      <c r="B93" s="287" t="s">
        <v>622</v>
      </c>
      <c r="C93" s="288" t="s">
        <v>1309</v>
      </c>
      <c r="D93" s="301">
        <v>40452</v>
      </c>
      <c r="E93" s="297">
        <v>1</v>
      </c>
      <c r="F93" s="289">
        <v>157625714</v>
      </c>
      <c r="G93" s="297">
        <v>1</v>
      </c>
      <c r="H93" s="289">
        <v>157625714</v>
      </c>
      <c r="I93" s="310">
        <f t="shared" si="2"/>
        <v>0</v>
      </c>
      <c r="J93" s="311">
        <f t="shared" si="3"/>
        <v>0</v>
      </c>
      <c r="K93" s="299"/>
    </row>
    <row r="94" spans="1:11" ht="14.25">
      <c r="A94" s="297">
        <f>IF(B94="","",COUNTA($B$15:B94))</f>
        <v>80</v>
      </c>
      <c r="B94" s="287" t="s">
        <v>620</v>
      </c>
      <c r="C94" s="288" t="s">
        <v>1307</v>
      </c>
      <c r="D94" s="301">
        <v>40452</v>
      </c>
      <c r="E94" s="297">
        <v>1</v>
      </c>
      <c r="F94" s="289">
        <v>157625714</v>
      </c>
      <c r="G94" s="297">
        <v>1</v>
      </c>
      <c r="H94" s="289">
        <v>157625714</v>
      </c>
      <c r="I94" s="310">
        <f t="shared" si="2"/>
        <v>0</v>
      </c>
      <c r="J94" s="311">
        <f t="shared" si="3"/>
        <v>0</v>
      </c>
      <c r="K94" s="299"/>
    </row>
    <row r="95" spans="1:11" ht="14.25">
      <c r="A95" s="297">
        <f>IF(B95="","",COUNTA($B$15:B95))</f>
        <v>81</v>
      </c>
      <c r="B95" s="287" t="s">
        <v>613</v>
      </c>
      <c r="C95" s="288" t="s">
        <v>1300</v>
      </c>
      <c r="D95" s="301">
        <v>40452</v>
      </c>
      <c r="E95" s="297">
        <v>1</v>
      </c>
      <c r="F95" s="289">
        <v>157625714</v>
      </c>
      <c r="G95" s="297">
        <v>1</v>
      </c>
      <c r="H95" s="289">
        <v>157625714</v>
      </c>
      <c r="I95" s="310">
        <f t="shared" si="2"/>
        <v>0</v>
      </c>
      <c r="J95" s="311">
        <f t="shared" si="3"/>
        <v>0</v>
      </c>
      <c r="K95" s="299"/>
    </row>
    <row r="96" spans="1:11" ht="14.25">
      <c r="A96" s="297">
        <f>IF(B96="","",COUNTA($B$15:B96))</f>
        <v>82</v>
      </c>
      <c r="B96" s="287" t="s">
        <v>619</v>
      </c>
      <c r="C96" s="288" t="s">
        <v>1306</v>
      </c>
      <c r="D96" s="301">
        <v>40452</v>
      </c>
      <c r="E96" s="297">
        <v>1</v>
      </c>
      <c r="F96" s="289">
        <v>157625714</v>
      </c>
      <c r="G96" s="297">
        <v>1</v>
      </c>
      <c r="H96" s="289">
        <v>157625714</v>
      </c>
      <c r="I96" s="310">
        <f t="shared" si="2"/>
        <v>0</v>
      </c>
      <c r="J96" s="311">
        <f t="shared" si="3"/>
        <v>0</v>
      </c>
      <c r="K96" s="299"/>
    </row>
    <row r="97" spans="1:11" ht="14.25">
      <c r="A97" s="297">
        <f>IF(B97="","",COUNTA($B$15:B97))</f>
        <v>83</v>
      </c>
      <c r="B97" s="287" t="s">
        <v>612</v>
      </c>
      <c r="C97" s="288" t="s">
        <v>1299</v>
      </c>
      <c r="D97" s="301">
        <v>40452</v>
      </c>
      <c r="E97" s="297">
        <v>1</v>
      </c>
      <c r="F97" s="289">
        <v>157625714</v>
      </c>
      <c r="G97" s="297">
        <v>1</v>
      </c>
      <c r="H97" s="289">
        <v>157625714</v>
      </c>
      <c r="I97" s="310">
        <f t="shared" si="2"/>
        <v>0</v>
      </c>
      <c r="J97" s="311">
        <f t="shared" si="3"/>
        <v>0</v>
      </c>
      <c r="K97" s="299"/>
    </row>
    <row r="98" spans="1:11" ht="14.25">
      <c r="A98" s="297">
        <f>IF(B98="","",COUNTA($B$15:B98))</f>
        <v>84</v>
      </c>
      <c r="B98" s="287" t="s">
        <v>615</v>
      </c>
      <c r="C98" s="288" t="s">
        <v>1302</v>
      </c>
      <c r="D98" s="301">
        <v>40452</v>
      </c>
      <c r="E98" s="297">
        <v>1</v>
      </c>
      <c r="F98" s="289">
        <v>157625714</v>
      </c>
      <c r="G98" s="297">
        <v>1</v>
      </c>
      <c r="H98" s="289">
        <v>157625714</v>
      </c>
      <c r="I98" s="310">
        <f t="shared" si="2"/>
        <v>0</v>
      </c>
      <c r="J98" s="311">
        <f t="shared" si="3"/>
        <v>0</v>
      </c>
      <c r="K98" s="299"/>
    </row>
    <row r="99" spans="1:11" ht="14.25">
      <c r="A99" s="297">
        <f>IF(B99="","",COUNTA($B$15:B99))</f>
        <v>85</v>
      </c>
      <c r="B99" s="287" t="s">
        <v>422</v>
      </c>
      <c r="C99" s="288" t="s">
        <v>1318</v>
      </c>
      <c r="D99" s="298">
        <v>40575</v>
      </c>
      <c r="E99" s="297">
        <v>1</v>
      </c>
      <c r="F99" s="289">
        <v>175598182</v>
      </c>
      <c r="G99" s="297">
        <v>1</v>
      </c>
      <c r="H99" s="289">
        <v>175598182</v>
      </c>
      <c r="I99" s="310">
        <f t="shared" si="2"/>
        <v>0</v>
      </c>
      <c r="J99" s="311">
        <f t="shared" si="3"/>
        <v>0</v>
      </c>
      <c r="K99" s="299"/>
    </row>
    <row r="100" spans="1:11" ht="14.25">
      <c r="A100" s="297">
        <f>IF(B100="","",COUNTA($B$15:B100))</f>
        <v>86</v>
      </c>
      <c r="B100" s="287" t="s">
        <v>423</v>
      </c>
      <c r="C100" s="288" t="s">
        <v>1319</v>
      </c>
      <c r="D100" s="298">
        <v>40575</v>
      </c>
      <c r="E100" s="297">
        <v>1</v>
      </c>
      <c r="F100" s="289">
        <v>175598182</v>
      </c>
      <c r="G100" s="297">
        <v>1</v>
      </c>
      <c r="H100" s="289">
        <v>175598182</v>
      </c>
      <c r="I100" s="310">
        <f t="shared" si="2"/>
        <v>0</v>
      </c>
      <c r="J100" s="311">
        <f t="shared" si="3"/>
        <v>0</v>
      </c>
      <c r="K100" s="299"/>
    </row>
    <row r="101" spans="1:11" ht="14.25">
      <c r="A101" s="297">
        <f>IF(B101="","",COUNTA($B$15:B101))</f>
        <v>87</v>
      </c>
      <c r="B101" s="287" t="s">
        <v>424</v>
      </c>
      <c r="C101" s="288" t="s">
        <v>1320</v>
      </c>
      <c r="D101" s="298">
        <v>40575</v>
      </c>
      <c r="E101" s="297">
        <v>1</v>
      </c>
      <c r="F101" s="289">
        <v>175598182</v>
      </c>
      <c r="G101" s="297">
        <v>1</v>
      </c>
      <c r="H101" s="289">
        <v>175598182</v>
      </c>
      <c r="I101" s="310">
        <f t="shared" si="2"/>
        <v>0</v>
      </c>
      <c r="J101" s="311">
        <f t="shared" si="3"/>
        <v>0</v>
      </c>
      <c r="K101" s="299"/>
    </row>
    <row r="102" spans="1:11" ht="14.25">
      <c r="A102" s="297">
        <f>IF(B102="","",COUNTA($B$15:B102))</f>
        <v>88</v>
      </c>
      <c r="B102" s="287" t="s">
        <v>425</v>
      </c>
      <c r="C102" s="288" t="s">
        <v>1321</v>
      </c>
      <c r="D102" s="298">
        <v>40575</v>
      </c>
      <c r="E102" s="297">
        <v>1</v>
      </c>
      <c r="F102" s="289">
        <v>175598182</v>
      </c>
      <c r="G102" s="297">
        <v>1</v>
      </c>
      <c r="H102" s="289">
        <v>175598182</v>
      </c>
      <c r="I102" s="310">
        <f t="shared" si="2"/>
        <v>0</v>
      </c>
      <c r="J102" s="311">
        <f t="shared" si="3"/>
        <v>0</v>
      </c>
      <c r="K102" s="299"/>
    </row>
    <row r="103" spans="1:11" ht="14.25">
      <c r="A103" s="297">
        <f>IF(B103="","",COUNTA($B$15:B103))</f>
        <v>89</v>
      </c>
      <c r="B103" s="287" t="s">
        <v>426</v>
      </c>
      <c r="C103" s="288" t="s">
        <v>1322</v>
      </c>
      <c r="D103" s="298">
        <v>40575</v>
      </c>
      <c r="E103" s="297">
        <v>1</v>
      </c>
      <c r="F103" s="289">
        <v>175598182</v>
      </c>
      <c r="G103" s="297">
        <v>1</v>
      </c>
      <c r="H103" s="289">
        <v>175598182</v>
      </c>
      <c r="I103" s="310">
        <f t="shared" si="2"/>
        <v>0</v>
      </c>
      <c r="J103" s="311">
        <f t="shared" si="3"/>
        <v>0</v>
      </c>
      <c r="K103" s="299"/>
    </row>
    <row r="104" spans="1:11" ht="14.25">
      <c r="A104" s="297">
        <f>IF(B104="","",COUNTA($B$15:B104))</f>
        <v>90</v>
      </c>
      <c r="B104" s="287" t="s">
        <v>427</v>
      </c>
      <c r="C104" s="288" t="s">
        <v>1323</v>
      </c>
      <c r="D104" s="298">
        <v>40575</v>
      </c>
      <c r="E104" s="297">
        <v>1</v>
      </c>
      <c r="F104" s="289">
        <v>175598182</v>
      </c>
      <c r="G104" s="297">
        <v>1</v>
      </c>
      <c r="H104" s="289">
        <v>175598182</v>
      </c>
      <c r="I104" s="310">
        <f t="shared" si="2"/>
        <v>0</v>
      </c>
      <c r="J104" s="311">
        <f t="shared" si="3"/>
        <v>0</v>
      </c>
      <c r="K104" s="299"/>
    </row>
    <row r="105" spans="1:11" ht="14.25">
      <c r="A105" s="297">
        <f>IF(B105="","",COUNTA($B$15:B105))</f>
        <v>91</v>
      </c>
      <c r="B105" s="287" t="s">
        <v>428</v>
      </c>
      <c r="C105" s="288" t="s">
        <v>1324</v>
      </c>
      <c r="D105" s="298">
        <v>40575</v>
      </c>
      <c r="E105" s="297">
        <v>1</v>
      </c>
      <c r="F105" s="289">
        <v>175598182</v>
      </c>
      <c r="G105" s="297">
        <v>1</v>
      </c>
      <c r="H105" s="289">
        <v>175598182</v>
      </c>
      <c r="I105" s="310">
        <f t="shared" si="2"/>
        <v>0</v>
      </c>
      <c r="J105" s="311">
        <f t="shared" si="3"/>
        <v>0</v>
      </c>
      <c r="K105" s="299"/>
    </row>
    <row r="106" spans="1:11" ht="14.25">
      <c r="A106" s="297">
        <f>IF(B106="","",COUNTA($B$15:B106))</f>
        <v>92</v>
      </c>
      <c r="B106" s="287" t="s">
        <v>429</v>
      </c>
      <c r="C106" s="288" t="s">
        <v>1325</v>
      </c>
      <c r="D106" s="298">
        <v>40575</v>
      </c>
      <c r="E106" s="297">
        <v>1</v>
      </c>
      <c r="F106" s="289">
        <v>175598182</v>
      </c>
      <c r="G106" s="297">
        <v>1</v>
      </c>
      <c r="H106" s="289">
        <v>175598182</v>
      </c>
      <c r="I106" s="310">
        <f t="shared" si="2"/>
        <v>0</v>
      </c>
      <c r="J106" s="311">
        <f t="shared" si="3"/>
        <v>0</v>
      </c>
      <c r="K106" s="299"/>
    </row>
    <row r="107" spans="1:11" ht="14.25">
      <c r="A107" s="297">
        <f>IF(B107="","",COUNTA($B$15:B107))</f>
        <v>93</v>
      </c>
      <c r="B107" s="287" t="s">
        <v>430</v>
      </c>
      <c r="C107" s="288" t="s">
        <v>1326</v>
      </c>
      <c r="D107" s="298">
        <v>40575</v>
      </c>
      <c r="E107" s="297">
        <v>1</v>
      </c>
      <c r="F107" s="289">
        <v>175598182</v>
      </c>
      <c r="G107" s="297">
        <v>1</v>
      </c>
      <c r="H107" s="289">
        <v>175598182</v>
      </c>
      <c r="I107" s="310">
        <f t="shared" si="2"/>
        <v>0</v>
      </c>
      <c r="J107" s="311">
        <f t="shared" si="3"/>
        <v>0</v>
      </c>
      <c r="K107" s="299"/>
    </row>
    <row r="108" spans="1:11" ht="14.25">
      <c r="A108" s="297">
        <f>IF(B108="","",COUNTA($B$15:B108))</f>
        <v>94</v>
      </c>
      <c r="B108" s="287" t="s">
        <v>431</v>
      </c>
      <c r="C108" s="288" t="s">
        <v>1327</v>
      </c>
      <c r="D108" s="298">
        <v>40575</v>
      </c>
      <c r="E108" s="297">
        <v>1</v>
      </c>
      <c r="F108" s="289">
        <v>175598182</v>
      </c>
      <c r="G108" s="297">
        <v>1</v>
      </c>
      <c r="H108" s="289">
        <v>175598182</v>
      </c>
      <c r="I108" s="310">
        <f t="shared" si="2"/>
        <v>0</v>
      </c>
      <c r="J108" s="311">
        <f t="shared" si="3"/>
        <v>0</v>
      </c>
      <c r="K108" s="299"/>
    </row>
    <row r="109" spans="1:11" ht="14.25">
      <c r="A109" s="297">
        <f>IF(B109="","",COUNTA($B$15:B109))</f>
        <v>95</v>
      </c>
      <c r="B109" s="287" t="s">
        <v>432</v>
      </c>
      <c r="C109" s="288" t="s">
        <v>1328</v>
      </c>
      <c r="D109" s="298">
        <v>40575</v>
      </c>
      <c r="E109" s="297">
        <v>1</v>
      </c>
      <c r="F109" s="289">
        <v>175598182</v>
      </c>
      <c r="G109" s="297">
        <v>1</v>
      </c>
      <c r="H109" s="289">
        <v>175598182</v>
      </c>
      <c r="I109" s="310">
        <f t="shared" si="2"/>
        <v>0</v>
      </c>
      <c r="J109" s="311">
        <f t="shared" si="3"/>
        <v>0</v>
      </c>
      <c r="K109" s="299"/>
    </row>
    <row r="110" spans="1:11" ht="14.25">
      <c r="A110" s="297">
        <f>IF(B110="","",COUNTA($B$15:B110))</f>
        <v>96</v>
      </c>
      <c r="B110" s="287" t="s">
        <v>433</v>
      </c>
      <c r="C110" s="288" t="s">
        <v>1329</v>
      </c>
      <c r="D110" s="298">
        <v>40575</v>
      </c>
      <c r="E110" s="297">
        <v>1</v>
      </c>
      <c r="F110" s="289">
        <v>175598182</v>
      </c>
      <c r="G110" s="297">
        <v>1</v>
      </c>
      <c r="H110" s="289">
        <v>175598182</v>
      </c>
      <c r="I110" s="310">
        <f t="shared" si="2"/>
        <v>0</v>
      </c>
      <c r="J110" s="311">
        <f t="shared" si="3"/>
        <v>0</v>
      </c>
      <c r="K110" s="299"/>
    </row>
    <row r="111" spans="1:11" ht="14.25">
      <c r="A111" s="297">
        <f>IF(B111="","",COUNTA($B$15:B111))</f>
        <v>97</v>
      </c>
      <c r="B111" s="287" t="s">
        <v>434</v>
      </c>
      <c r="C111" s="288" t="s">
        <v>1330</v>
      </c>
      <c r="D111" s="298">
        <v>40575</v>
      </c>
      <c r="E111" s="297">
        <v>1</v>
      </c>
      <c r="F111" s="289">
        <v>175598182</v>
      </c>
      <c r="G111" s="297">
        <v>1</v>
      </c>
      <c r="H111" s="289">
        <v>175598182</v>
      </c>
      <c r="I111" s="310">
        <f t="shared" si="2"/>
        <v>0</v>
      </c>
      <c r="J111" s="311">
        <f t="shared" si="3"/>
        <v>0</v>
      </c>
      <c r="K111" s="299"/>
    </row>
    <row r="112" spans="1:11" ht="14.25">
      <c r="A112" s="297">
        <f>IF(B112="","",COUNTA($B$15:B112))</f>
        <v>98</v>
      </c>
      <c r="B112" s="287" t="s">
        <v>435</v>
      </c>
      <c r="C112" s="288" t="s">
        <v>1331</v>
      </c>
      <c r="D112" s="298">
        <v>40575</v>
      </c>
      <c r="E112" s="297">
        <v>1</v>
      </c>
      <c r="F112" s="289">
        <v>175598182</v>
      </c>
      <c r="G112" s="297">
        <v>1</v>
      </c>
      <c r="H112" s="289">
        <v>175598182</v>
      </c>
      <c r="I112" s="310">
        <f t="shared" si="2"/>
        <v>0</v>
      </c>
      <c r="J112" s="311">
        <f t="shared" si="3"/>
        <v>0</v>
      </c>
      <c r="K112" s="299"/>
    </row>
    <row r="113" spans="1:11" ht="14.25">
      <c r="A113" s="297">
        <f>IF(B113="","",COUNTA($B$15:B113))</f>
        <v>99</v>
      </c>
      <c r="B113" s="287" t="s">
        <v>436</v>
      </c>
      <c r="C113" s="288" t="s">
        <v>1332</v>
      </c>
      <c r="D113" s="298">
        <v>40575</v>
      </c>
      <c r="E113" s="297">
        <v>1</v>
      </c>
      <c r="F113" s="289">
        <v>175598182</v>
      </c>
      <c r="G113" s="297">
        <v>1</v>
      </c>
      <c r="H113" s="289">
        <v>175598182</v>
      </c>
      <c r="I113" s="310">
        <f t="shared" si="2"/>
        <v>0</v>
      </c>
      <c r="J113" s="311">
        <f t="shared" si="3"/>
        <v>0</v>
      </c>
      <c r="K113" s="299"/>
    </row>
    <row r="114" spans="1:11" ht="14.25">
      <c r="A114" s="297">
        <f>IF(B114="","",COUNTA($B$15:B114))</f>
        <v>100</v>
      </c>
      <c r="B114" s="287" t="s">
        <v>74</v>
      </c>
      <c r="C114" s="288" t="s">
        <v>1376</v>
      </c>
      <c r="D114" s="298">
        <v>39417</v>
      </c>
      <c r="E114" s="297">
        <v>1</v>
      </c>
      <c r="F114" s="289">
        <v>129723870</v>
      </c>
      <c r="G114" s="297">
        <v>1</v>
      </c>
      <c r="H114" s="289">
        <v>129723870</v>
      </c>
      <c r="I114" s="310">
        <f t="shared" si="2"/>
        <v>0</v>
      </c>
      <c r="J114" s="311">
        <f t="shared" si="3"/>
        <v>0</v>
      </c>
      <c r="K114" s="299"/>
    </row>
    <row r="115" spans="1:11" ht="14.25">
      <c r="A115" s="297">
        <f>IF(B115="","",COUNTA($B$15:B115))</f>
        <v>101</v>
      </c>
      <c r="B115" s="287" t="s">
        <v>147</v>
      </c>
      <c r="C115" s="288" t="s">
        <v>1291</v>
      </c>
      <c r="D115" s="298">
        <v>39417</v>
      </c>
      <c r="E115" s="297">
        <v>1</v>
      </c>
      <c r="F115" s="289">
        <v>126439721</v>
      </c>
      <c r="G115" s="297">
        <v>1</v>
      </c>
      <c r="H115" s="289">
        <v>126439721</v>
      </c>
      <c r="I115" s="310">
        <f t="shared" si="2"/>
        <v>0</v>
      </c>
      <c r="J115" s="311">
        <f t="shared" si="3"/>
        <v>0</v>
      </c>
      <c r="K115" s="299"/>
    </row>
    <row r="116" spans="1:11" ht="14.25">
      <c r="A116" s="297">
        <f>IF(B116="","",COUNTA($B$15:B116))</f>
        <v>102</v>
      </c>
      <c r="B116" s="287" t="s">
        <v>148</v>
      </c>
      <c r="C116" s="288" t="s">
        <v>1292</v>
      </c>
      <c r="D116" s="298">
        <v>39417</v>
      </c>
      <c r="E116" s="297">
        <v>1</v>
      </c>
      <c r="F116" s="289">
        <v>126439721</v>
      </c>
      <c r="G116" s="297">
        <v>1</v>
      </c>
      <c r="H116" s="289">
        <v>126439721</v>
      </c>
      <c r="I116" s="310">
        <f t="shared" si="2"/>
        <v>0</v>
      </c>
      <c r="J116" s="311">
        <f t="shared" si="3"/>
        <v>0</v>
      </c>
      <c r="K116" s="299"/>
    </row>
    <row r="117" spans="1:11" ht="14.25">
      <c r="A117" s="297">
        <f>IF(B117="","",COUNTA($B$15:B117))</f>
        <v>103</v>
      </c>
      <c r="B117" s="287" t="s">
        <v>149</v>
      </c>
      <c r="C117" s="288" t="s">
        <v>1293</v>
      </c>
      <c r="D117" s="298">
        <v>39417</v>
      </c>
      <c r="E117" s="297">
        <v>1</v>
      </c>
      <c r="F117" s="289">
        <v>126439721</v>
      </c>
      <c r="G117" s="297">
        <v>1</v>
      </c>
      <c r="H117" s="289">
        <v>126439721</v>
      </c>
      <c r="I117" s="310">
        <f t="shared" si="2"/>
        <v>0</v>
      </c>
      <c r="J117" s="311">
        <f t="shared" si="3"/>
        <v>0</v>
      </c>
      <c r="K117" s="299"/>
    </row>
    <row r="118" spans="1:11" ht="14.25">
      <c r="A118" s="297">
        <f>IF(B118="","",COUNTA($B$15:B118))</f>
        <v>104</v>
      </c>
      <c r="B118" s="287" t="s">
        <v>150</v>
      </c>
      <c r="C118" s="288" t="s">
        <v>1294</v>
      </c>
      <c r="D118" s="298">
        <v>39417</v>
      </c>
      <c r="E118" s="297">
        <v>1</v>
      </c>
      <c r="F118" s="289">
        <v>126439721</v>
      </c>
      <c r="G118" s="297">
        <v>1</v>
      </c>
      <c r="H118" s="289">
        <v>126439721</v>
      </c>
      <c r="I118" s="310">
        <f t="shared" si="2"/>
        <v>0</v>
      </c>
      <c r="J118" s="311">
        <f t="shared" si="3"/>
        <v>0</v>
      </c>
      <c r="K118" s="299"/>
    </row>
    <row r="119" spans="1:11" ht="14.25">
      <c r="A119" s="297">
        <f>IF(B119="","",COUNTA($B$15:B119))</f>
        <v>105</v>
      </c>
      <c r="B119" s="287" t="s">
        <v>151</v>
      </c>
      <c r="C119" s="288" t="s">
        <v>1295</v>
      </c>
      <c r="D119" s="298">
        <v>39417</v>
      </c>
      <c r="E119" s="297">
        <v>1</v>
      </c>
      <c r="F119" s="289">
        <v>126439721</v>
      </c>
      <c r="G119" s="297">
        <v>1</v>
      </c>
      <c r="H119" s="289">
        <v>126439721</v>
      </c>
      <c r="I119" s="310">
        <f t="shared" si="2"/>
        <v>0</v>
      </c>
      <c r="J119" s="311">
        <f t="shared" si="3"/>
        <v>0</v>
      </c>
      <c r="K119" s="299"/>
    </row>
    <row r="120" spans="1:11" ht="14.25">
      <c r="A120" s="297">
        <f>IF(B120="","",COUNTA($B$15:B120))</f>
        <v>106</v>
      </c>
      <c r="B120" s="287" t="s">
        <v>152</v>
      </c>
      <c r="C120" s="288" t="s">
        <v>1296</v>
      </c>
      <c r="D120" s="298">
        <v>39417</v>
      </c>
      <c r="E120" s="297">
        <v>1</v>
      </c>
      <c r="F120" s="289">
        <v>126439721</v>
      </c>
      <c r="G120" s="297">
        <v>1</v>
      </c>
      <c r="H120" s="289">
        <v>126439721</v>
      </c>
      <c r="I120" s="310">
        <f t="shared" si="2"/>
        <v>0</v>
      </c>
      <c r="J120" s="311">
        <f t="shared" si="3"/>
        <v>0</v>
      </c>
      <c r="K120" s="299"/>
    </row>
    <row r="121" spans="1:11" ht="14.25">
      <c r="A121" s="297">
        <f>IF(B121="","",COUNTA($B$15:B121))</f>
        <v>107</v>
      </c>
      <c r="B121" s="287" t="s">
        <v>153</v>
      </c>
      <c r="C121" s="288" t="s">
        <v>1297</v>
      </c>
      <c r="D121" s="298">
        <v>39417</v>
      </c>
      <c r="E121" s="297">
        <v>1</v>
      </c>
      <c r="F121" s="289">
        <v>126439721</v>
      </c>
      <c r="G121" s="297">
        <v>1</v>
      </c>
      <c r="H121" s="289">
        <v>126439721</v>
      </c>
      <c r="I121" s="310">
        <f t="shared" si="2"/>
        <v>0</v>
      </c>
      <c r="J121" s="311">
        <f t="shared" si="3"/>
        <v>0</v>
      </c>
      <c r="K121" s="299"/>
    </row>
    <row r="122" spans="1:11" ht="14.25">
      <c r="A122" s="297">
        <f>IF(B122="","",COUNTA($B$15:B122))</f>
        <v>108</v>
      </c>
      <c r="B122" s="287" t="s">
        <v>199</v>
      </c>
      <c r="C122" s="288" t="s">
        <v>1284</v>
      </c>
      <c r="D122" s="298">
        <v>39203</v>
      </c>
      <c r="E122" s="297">
        <v>1</v>
      </c>
      <c r="F122" s="289">
        <v>67000000</v>
      </c>
      <c r="G122" s="297">
        <v>1</v>
      </c>
      <c r="H122" s="289">
        <v>67000000</v>
      </c>
      <c r="I122" s="310">
        <f t="shared" si="2"/>
        <v>0</v>
      </c>
      <c r="J122" s="311">
        <f t="shared" si="3"/>
        <v>0</v>
      </c>
      <c r="K122" s="299"/>
    </row>
    <row r="123" spans="1:11" ht="14.25">
      <c r="A123" s="297">
        <f>IF(B123="","",COUNTA($B$15:B123))</f>
        <v>109</v>
      </c>
      <c r="B123" s="287" t="s">
        <v>315</v>
      </c>
      <c r="C123" s="288" t="s">
        <v>1289</v>
      </c>
      <c r="D123" s="298">
        <v>39326</v>
      </c>
      <c r="E123" s="297">
        <v>1</v>
      </c>
      <c r="F123" s="289">
        <v>124408364</v>
      </c>
      <c r="G123" s="297">
        <v>1</v>
      </c>
      <c r="H123" s="289">
        <v>124408364</v>
      </c>
      <c r="I123" s="310">
        <f t="shared" si="2"/>
        <v>0</v>
      </c>
      <c r="J123" s="311">
        <f t="shared" si="3"/>
        <v>0</v>
      </c>
      <c r="K123" s="299"/>
    </row>
    <row r="124" spans="1:11" ht="14.25">
      <c r="A124" s="297">
        <f>IF(B124="","",COUNTA($B$15:B124))</f>
        <v>110</v>
      </c>
      <c r="B124" s="287" t="s">
        <v>314</v>
      </c>
      <c r="C124" s="288" t="s">
        <v>1288</v>
      </c>
      <c r="D124" s="298">
        <v>39326</v>
      </c>
      <c r="E124" s="297">
        <v>1</v>
      </c>
      <c r="F124" s="289">
        <v>124408364</v>
      </c>
      <c r="G124" s="297">
        <v>1</v>
      </c>
      <c r="H124" s="289">
        <v>124408364</v>
      </c>
      <c r="I124" s="310">
        <f t="shared" si="2"/>
        <v>0</v>
      </c>
      <c r="J124" s="311">
        <f t="shared" si="3"/>
        <v>0</v>
      </c>
      <c r="K124" s="299"/>
    </row>
    <row r="125" spans="1:11" ht="14.25">
      <c r="A125" s="297">
        <f>IF(B125="","",COUNTA($B$15:B125))</f>
        <v>111</v>
      </c>
      <c r="B125" s="287" t="s">
        <v>313</v>
      </c>
      <c r="C125" s="288" t="s">
        <v>1287</v>
      </c>
      <c r="D125" s="298">
        <v>39326</v>
      </c>
      <c r="E125" s="297">
        <v>1</v>
      </c>
      <c r="F125" s="289">
        <v>124408364</v>
      </c>
      <c r="G125" s="297">
        <v>1</v>
      </c>
      <c r="H125" s="289">
        <v>124408364</v>
      </c>
      <c r="I125" s="310">
        <f t="shared" si="2"/>
        <v>0</v>
      </c>
      <c r="J125" s="311">
        <f t="shared" si="3"/>
        <v>0</v>
      </c>
      <c r="K125" s="299"/>
    </row>
    <row r="126" spans="1:11" ht="14.25">
      <c r="A126" s="297">
        <f>IF(B126="","",COUNTA($B$15:B126))</f>
        <v>112</v>
      </c>
      <c r="B126" s="287" t="s">
        <v>316</v>
      </c>
      <c r="C126" s="288" t="s">
        <v>1290</v>
      </c>
      <c r="D126" s="298">
        <v>39326</v>
      </c>
      <c r="E126" s="297">
        <v>1</v>
      </c>
      <c r="F126" s="289">
        <v>124408364</v>
      </c>
      <c r="G126" s="297">
        <v>1</v>
      </c>
      <c r="H126" s="289">
        <v>124408364</v>
      </c>
      <c r="I126" s="310">
        <f t="shared" si="2"/>
        <v>0</v>
      </c>
      <c r="J126" s="311">
        <f t="shared" si="3"/>
        <v>0</v>
      </c>
      <c r="K126" s="299"/>
    </row>
    <row r="127" spans="1:11" ht="14.25">
      <c r="A127" s="297">
        <f>IF(B127="","",COUNTA($B$15:B127))</f>
        <v>113</v>
      </c>
      <c r="B127" s="287" t="s">
        <v>312</v>
      </c>
      <c r="C127" s="288" t="s">
        <v>1286</v>
      </c>
      <c r="D127" s="298">
        <v>39326</v>
      </c>
      <c r="E127" s="297">
        <v>1</v>
      </c>
      <c r="F127" s="289">
        <v>124408364</v>
      </c>
      <c r="G127" s="297">
        <v>1</v>
      </c>
      <c r="H127" s="289">
        <v>124408364</v>
      </c>
      <c r="I127" s="310">
        <f t="shared" si="2"/>
        <v>0</v>
      </c>
      <c r="J127" s="311">
        <f t="shared" si="3"/>
        <v>0</v>
      </c>
      <c r="K127" s="299"/>
    </row>
    <row r="128" spans="1:11" ht="14.25">
      <c r="A128" s="297">
        <f>IF(B128="","",COUNTA($B$15:B128))</f>
        <v>114</v>
      </c>
      <c r="B128" s="287" t="s">
        <v>216</v>
      </c>
      <c r="C128" s="288" t="s">
        <v>1371</v>
      </c>
      <c r="D128" s="298">
        <v>41426</v>
      </c>
      <c r="E128" s="297">
        <v>1</v>
      </c>
      <c r="F128" s="289">
        <v>197896364</v>
      </c>
      <c r="G128" s="297">
        <v>1</v>
      </c>
      <c r="H128" s="289">
        <v>197896364</v>
      </c>
      <c r="I128" s="310">
        <f t="shared" si="2"/>
        <v>0</v>
      </c>
      <c r="J128" s="311">
        <f t="shared" si="3"/>
        <v>0</v>
      </c>
      <c r="K128" s="299"/>
    </row>
    <row r="129" spans="1:11" ht="14.25">
      <c r="A129" s="297">
        <f>IF(B129="","",COUNTA($B$15:B129))</f>
        <v>115</v>
      </c>
      <c r="B129" s="287" t="s">
        <v>217</v>
      </c>
      <c r="C129" s="288" t="s">
        <v>1372</v>
      </c>
      <c r="D129" s="298">
        <v>41426</v>
      </c>
      <c r="E129" s="297">
        <v>1</v>
      </c>
      <c r="F129" s="289">
        <v>197896364</v>
      </c>
      <c r="G129" s="297">
        <v>1</v>
      </c>
      <c r="H129" s="289">
        <v>197896364</v>
      </c>
      <c r="I129" s="310">
        <f t="shared" si="2"/>
        <v>0</v>
      </c>
      <c r="J129" s="311">
        <f t="shared" si="3"/>
        <v>0</v>
      </c>
      <c r="K129" s="299"/>
    </row>
    <row r="130" spans="1:11" ht="14.25">
      <c r="A130" s="297">
        <f>IF(B130="","",COUNTA($B$15:B130))</f>
        <v>116</v>
      </c>
      <c r="B130" s="287" t="s">
        <v>219</v>
      </c>
      <c r="C130" s="288" t="s">
        <v>1374</v>
      </c>
      <c r="D130" s="298">
        <v>41426</v>
      </c>
      <c r="E130" s="297">
        <v>1</v>
      </c>
      <c r="F130" s="289">
        <v>197896364</v>
      </c>
      <c r="G130" s="297">
        <v>1</v>
      </c>
      <c r="H130" s="289">
        <v>197896364</v>
      </c>
      <c r="I130" s="310">
        <f t="shared" si="2"/>
        <v>0</v>
      </c>
      <c r="J130" s="311">
        <f t="shared" si="3"/>
        <v>0</v>
      </c>
      <c r="K130" s="299"/>
    </row>
    <row r="131" spans="1:11" ht="14.25">
      <c r="A131" s="297">
        <f>IF(B131="","",COUNTA($B$15:B131))</f>
        <v>117</v>
      </c>
      <c r="B131" s="287" t="s">
        <v>215</v>
      </c>
      <c r="C131" s="288" t="s">
        <v>1370</v>
      </c>
      <c r="D131" s="298">
        <v>41426</v>
      </c>
      <c r="E131" s="297">
        <v>1</v>
      </c>
      <c r="F131" s="289">
        <v>197896364</v>
      </c>
      <c r="G131" s="297">
        <v>1</v>
      </c>
      <c r="H131" s="289">
        <v>197896364</v>
      </c>
      <c r="I131" s="310">
        <f t="shared" si="2"/>
        <v>0</v>
      </c>
      <c r="J131" s="311">
        <f t="shared" si="3"/>
        <v>0</v>
      </c>
      <c r="K131" s="299"/>
    </row>
    <row r="132" spans="1:11" ht="14.25">
      <c r="A132" s="297">
        <f>IF(B132="","",COUNTA($B$15:B132))</f>
        <v>118</v>
      </c>
      <c r="B132" s="287" t="s">
        <v>214</v>
      </c>
      <c r="C132" s="288" t="s">
        <v>1369</v>
      </c>
      <c r="D132" s="298">
        <v>41426</v>
      </c>
      <c r="E132" s="297">
        <v>1</v>
      </c>
      <c r="F132" s="289">
        <v>197896364</v>
      </c>
      <c r="G132" s="297">
        <v>1</v>
      </c>
      <c r="H132" s="289">
        <v>197896364</v>
      </c>
      <c r="I132" s="310">
        <f t="shared" si="2"/>
        <v>0</v>
      </c>
      <c r="J132" s="311">
        <f t="shared" si="3"/>
        <v>0</v>
      </c>
      <c r="K132" s="299"/>
    </row>
    <row r="133" spans="1:11" ht="14.25">
      <c r="A133" s="297">
        <f>IF(B133="","",COUNTA($B$15:B133))</f>
        <v>119</v>
      </c>
      <c r="B133" s="287" t="s">
        <v>218</v>
      </c>
      <c r="C133" s="288" t="s">
        <v>1373</v>
      </c>
      <c r="D133" s="298">
        <v>41426</v>
      </c>
      <c r="E133" s="297">
        <v>1</v>
      </c>
      <c r="F133" s="289">
        <v>197896364</v>
      </c>
      <c r="G133" s="297">
        <v>1</v>
      </c>
      <c r="H133" s="289">
        <v>197896364</v>
      </c>
      <c r="I133" s="310">
        <f t="shared" si="2"/>
        <v>0</v>
      </c>
      <c r="J133" s="311">
        <f t="shared" si="3"/>
        <v>0</v>
      </c>
      <c r="K133" s="299"/>
    </row>
    <row r="134" spans="1:11" ht="14.25">
      <c r="A134" s="297">
        <f>IF(B134="","",COUNTA($B$15:B134))</f>
        <v>120</v>
      </c>
      <c r="B134" s="287" t="s">
        <v>98</v>
      </c>
      <c r="C134" s="288" t="s">
        <v>1359</v>
      </c>
      <c r="D134" s="298">
        <v>41030</v>
      </c>
      <c r="E134" s="297">
        <v>1</v>
      </c>
      <c r="F134" s="289">
        <v>197896364</v>
      </c>
      <c r="G134" s="297">
        <v>1</v>
      </c>
      <c r="H134" s="289">
        <v>197896364</v>
      </c>
      <c r="I134" s="310">
        <f t="shared" si="2"/>
        <v>0</v>
      </c>
      <c r="J134" s="311">
        <f t="shared" si="3"/>
        <v>0</v>
      </c>
      <c r="K134" s="299"/>
    </row>
    <row r="135" spans="1:11" ht="14.25">
      <c r="A135" s="297">
        <f>IF(B135="","",COUNTA($B$15:B135))</f>
        <v>121</v>
      </c>
      <c r="B135" s="287" t="s">
        <v>99</v>
      </c>
      <c r="C135" s="288" t="s">
        <v>1360</v>
      </c>
      <c r="D135" s="298">
        <v>41030</v>
      </c>
      <c r="E135" s="297">
        <v>1</v>
      </c>
      <c r="F135" s="289">
        <v>197896364</v>
      </c>
      <c r="G135" s="297">
        <v>1</v>
      </c>
      <c r="H135" s="289">
        <v>197896364</v>
      </c>
      <c r="I135" s="310">
        <f t="shared" si="2"/>
        <v>0</v>
      </c>
      <c r="J135" s="311">
        <f t="shared" si="3"/>
        <v>0</v>
      </c>
      <c r="K135" s="299"/>
    </row>
    <row r="136" spans="1:11" ht="14.25">
      <c r="A136" s="297">
        <f>IF(B136="","",COUNTA($B$15:B136))</f>
        <v>122</v>
      </c>
      <c r="B136" s="287" t="s">
        <v>100</v>
      </c>
      <c r="C136" s="288" t="s">
        <v>1361</v>
      </c>
      <c r="D136" s="298">
        <v>41030</v>
      </c>
      <c r="E136" s="297">
        <v>1</v>
      </c>
      <c r="F136" s="289">
        <v>197896364</v>
      </c>
      <c r="G136" s="297">
        <v>1</v>
      </c>
      <c r="H136" s="289">
        <v>197896364</v>
      </c>
      <c r="I136" s="310">
        <f t="shared" si="2"/>
        <v>0</v>
      </c>
      <c r="J136" s="311">
        <f t="shared" si="3"/>
        <v>0</v>
      </c>
      <c r="K136" s="299"/>
    </row>
    <row r="137" spans="1:11" ht="14.25">
      <c r="A137" s="297">
        <f>IF(B137="","",COUNTA($B$15:B137))</f>
        <v>123</v>
      </c>
      <c r="B137" s="287" t="s">
        <v>101</v>
      </c>
      <c r="C137" s="288" t="s">
        <v>1362</v>
      </c>
      <c r="D137" s="298">
        <v>41030</v>
      </c>
      <c r="E137" s="297">
        <v>1</v>
      </c>
      <c r="F137" s="289">
        <v>197896364</v>
      </c>
      <c r="G137" s="297">
        <v>1</v>
      </c>
      <c r="H137" s="289">
        <v>197896364</v>
      </c>
      <c r="I137" s="310">
        <f t="shared" si="2"/>
        <v>0</v>
      </c>
      <c r="J137" s="311">
        <f t="shared" si="3"/>
        <v>0</v>
      </c>
      <c r="K137" s="299"/>
    </row>
    <row r="138" spans="1:11" ht="14.25">
      <c r="A138" s="297">
        <f>IF(B138="","",COUNTA($B$15:B138))</f>
        <v>124</v>
      </c>
      <c r="B138" s="287" t="s">
        <v>102</v>
      </c>
      <c r="C138" s="288" t="s">
        <v>1363</v>
      </c>
      <c r="D138" s="298">
        <v>41030</v>
      </c>
      <c r="E138" s="297">
        <v>1</v>
      </c>
      <c r="F138" s="289">
        <v>197896364</v>
      </c>
      <c r="G138" s="297">
        <v>1</v>
      </c>
      <c r="H138" s="289">
        <v>197896364</v>
      </c>
      <c r="I138" s="310">
        <f t="shared" si="2"/>
        <v>0</v>
      </c>
      <c r="J138" s="311">
        <f t="shared" si="3"/>
        <v>0</v>
      </c>
      <c r="K138" s="299"/>
    </row>
    <row r="139" spans="1:11" ht="14.25">
      <c r="A139" s="297">
        <f>IF(B139="","",COUNTA($B$15:B139))</f>
        <v>125</v>
      </c>
      <c r="B139" s="287" t="s">
        <v>103</v>
      </c>
      <c r="C139" s="288" t="s">
        <v>1364</v>
      </c>
      <c r="D139" s="298">
        <v>41030</v>
      </c>
      <c r="E139" s="297">
        <v>1</v>
      </c>
      <c r="F139" s="289">
        <v>197896364</v>
      </c>
      <c r="G139" s="297">
        <v>1</v>
      </c>
      <c r="H139" s="289">
        <v>197896364</v>
      </c>
      <c r="I139" s="310">
        <f t="shared" si="2"/>
        <v>0</v>
      </c>
      <c r="J139" s="311">
        <f t="shared" si="3"/>
        <v>0</v>
      </c>
      <c r="K139" s="299"/>
    </row>
    <row r="140" spans="1:11" ht="14.25">
      <c r="A140" s="297">
        <f>IF(B140="","",COUNTA($B$15:B140))</f>
        <v>126</v>
      </c>
      <c r="B140" s="287" t="s">
        <v>104</v>
      </c>
      <c r="C140" s="288" t="s">
        <v>1365</v>
      </c>
      <c r="D140" s="298">
        <v>41030</v>
      </c>
      <c r="E140" s="297">
        <v>1</v>
      </c>
      <c r="F140" s="289">
        <v>197896364</v>
      </c>
      <c r="G140" s="297">
        <v>1</v>
      </c>
      <c r="H140" s="289">
        <v>197896364</v>
      </c>
      <c r="I140" s="310">
        <f t="shared" si="2"/>
        <v>0</v>
      </c>
      <c r="J140" s="311">
        <f t="shared" si="3"/>
        <v>0</v>
      </c>
      <c r="K140" s="299"/>
    </row>
    <row r="141" spans="1:11" ht="14.25">
      <c r="A141" s="297">
        <f>IF(B141="","",COUNTA($B$15:B141))</f>
        <v>127</v>
      </c>
      <c r="B141" s="287" t="s">
        <v>105</v>
      </c>
      <c r="C141" s="288" t="s">
        <v>1366</v>
      </c>
      <c r="D141" s="298">
        <v>41030</v>
      </c>
      <c r="E141" s="297">
        <v>1</v>
      </c>
      <c r="F141" s="289">
        <v>197896364</v>
      </c>
      <c r="G141" s="297">
        <v>1</v>
      </c>
      <c r="H141" s="289">
        <v>197896364</v>
      </c>
      <c r="I141" s="310">
        <f t="shared" si="2"/>
        <v>0</v>
      </c>
      <c r="J141" s="311">
        <f t="shared" si="3"/>
        <v>0</v>
      </c>
      <c r="K141" s="299"/>
    </row>
    <row r="142" spans="1:11" ht="14.25">
      <c r="A142" s="297">
        <f>IF(B142="","",COUNTA($B$15:B142))</f>
        <v>128</v>
      </c>
      <c r="B142" s="287" t="s">
        <v>106</v>
      </c>
      <c r="C142" s="288" t="s">
        <v>1367</v>
      </c>
      <c r="D142" s="298">
        <v>41030</v>
      </c>
      <c r="E142" s="297">
        <v>1</v>
      </c>
      <c r="F142" s="289">
        <v>249925455</v>
      </c>
      <c r="G142" s="297">
        <v>1</v>
      </c>
      <c r="H142" s="289">
        <v>249925455</v>
      </c>
      <c r="I142" s="310">
        <f t="shared" si="2"/>
        <v>0</v>
      </c>
      <c r="J142" s="311">
        <f t="shared" si="3"/>
        <v>0</v>
      </c>
      <c r="K142" s="299"/>
    </row>
    <row r="143" spans="1:11" ht="14.25">
      <c r="A143" s="297">
        <f>IF(B143="","",COUNTA($B$15:B143))</f>
        <v>129</v>
      </c>
      <c r="B143" s="287" t="s">
        <v>107</v>
      </c>
      <c r="C143" s="288" t="s">
        <v>1368</v>
      </c>
      <c r="D143" s="298">
        <v>41030</v>
      </c>
      <c r="E143" s="297">
        <v>1</v>
      </c>
      <c r="F143" s="289">
        <v>249925455</v>
      </c>
      <c r="G143" s="297">
        <v>1</v>
      </c>
      <c r="H143" s="289">
        <v>249925455</v>
      </c>
      <c r="I143" s="310">
        <f t="shared" ref="I143:I206" si="4">G143-E143</f>
        <v>0</v>
      </c>
      <c r="J143" s="311">
        <f t="shared" ref="J143:J206" si="5">H143-F143</f>
        <v>0</v>
      </c>
      <c r="K143" s="299"/>
    </row>
    <row r="144" spans="1:11" ht="14.25">
      <c r="A144" s="297">
        <f>IF(B144="","",COUNTA($B$15:B144))</f>
        <v>130</v>
      </c>
      <c r="B144" s="287" t="s">
        <v>301</v>
      </c>
      <c r="C144" s="288" t="s">
        <v>1298</v>
      </c>
      <c r="D144" s="298">
        <v>39722</v>
      </c>
      <c r="E144" s="297">
        <v>1</v>
      </c>
      <c r="F144" s="289">
        <v>162487619</v>
      </c>
      <c r="G144" s="297">
        <v>1</v>
      </c>
      <c r="H144" s="289">
        <v>162487619</v>
      </c>
      <c r="I144" s="310">
        <f t="shared" si="4"/>
        <v>0</v>
      </c>
      <c r="J144" s="311">
        <f t="shared" si="5"/>
        <v>0</v>
      </c>
      <c r="K144" s="299"/>
    </row>
    <row r="145" spans="1:11" ht="14.25">
      <c r="A145" s="297">
        <f>IF(B145="","",COUNTA($B$15:B145))</f>
        <v>131</v>
      </c>
      <c r="B145" s="287" t="s">
        <v>220</v>
      </c>
      <c r="C145" s="288" t="s">
        <v>1375</v>
      </c>
      <c r="D145" s="298">
        <v>41426</v>
      </c>
      <c r="E145" s="297">
        <v>1</v>
      </c>
      <c r="F145" s="289">
        <v>394863636</v>
      </c>
      <c r="G145" s="297">
        <v>1</v>
      </c>
      <c r="H145" s="289">
        <v>394863636</v>
      </c>
      <c r="I145" s="310">
        <f t="shared" si="4"/>
        <v>0</v>
      </c>
      <c r="J145" s="311">
        <f t="shared" si="5"/>
        <v>0</v>
      </c>
      <c r="K145" s="299"/>
    </row>
    <row r="146" spans="1:11" ht="14.25">
      <c r="A146" s="297">
        <f>IF(B146="","",COUNTA($B$15:B146))</f>
        <v>132</v>
      </c>
      <c r="B146" s="287" t="s">
        <v>268</v>
      </c>
      <c r="C146" s="288" t="s">
        <v>1343</v>
      </c>
      <c r="D146" s="298">
        <v>40756</v>
      </c>
      <c r="E146" s="297">
        <v>1</v>
      </c>
      <c r="F146" s="289">
        <v>111490909</v>
      </c>
      <c r="G146" s="297">
        <v>1</v>
      </c>
      <c r="H146" s="289">
        <v>111490909</v>
      </c>
      <c r="I146" s="310">
        <f t="shared" si="4"/>
        <v>0</v>
      </c>
      <c r="J146" s="311">
        <f t="shared" si="5"/>
        <v>0</v>
      </c>
      <c r="K146" s="299"/>
    </row>
    <row r="147" spans="1:11" ht="14.25">
      <c r="A147" s="297">
        <f>IF(B147="","",COUNTA($B$15:B147))</f>
        <v>133</v>
      </c>
      <c r="B147" s="287" t="s">
        <v>269</v>
      </c>
      <c r="C147" s="288" t="s">
        <v>1344</v>
      </c>
      <c r="D147" s="298">
        <v>40756</v>
      </c>
      <c r="E147" s="297">
        <v>1</v>
      </c>
      <c r="F147" s="289">
        <v>111490909</v>
      </c>
      <c r="G147" s="297">
        <v>1</v>
      </c>
      <c r="H147" s="289">
        <v>111490909</v>
      </c>
      <c r="I147" s="310">
        <f t="shared" si="4"/>
        <v>0</v>
      </c>
      <c r="J147" s="311">
        <f t="shared" si="5"/>
        <v>0</v>
      </c>
      <c r="K147" s="299"/>
    </row>
    <row r="148" spans="1:11" ht="14.25">
      <c r="A148" s="297">
        <f>IF(B148="","",COUNTA($B$15:B148))</f>
        <v>134</v>
      </c>
      <c r="B148" s="287" t="s">
        <v>28</v>
      </c>
      <c r="C148" s="288" t="s">
        <v>1338</v>
      </c>
      <c r="D148" s="298">
        <v>40725</v>
      </c>
      <c r="E148" s="297">
        <v>1</v>
      </c>
      <c r="F148" s="289">
        <v>98483636</v>
      </c>
      <c r="G148" s="297">
        <v>1</v>
      </c>
      <c r="H148" s="289">
        <v>98483636</v>
      </c>
      <c r="I148" s="310">
        <f t="shared" si="4"/>
        <v>0</v>
      </c>
      <c r="J148" s="311">
        <f t="shared" si="5"/>
        <v>0</v>
      </c>
      <c r="K148" s="299"/>
    </row>
    <row r="149" spans="1:11" ht="14.25">
      <c r="A149" s="297">
        <f>IF(B149="","",COUNTA($B$15:B149))</f>
        <v>135</v>
      </c>
      <c r="B149" s="287" t="s">
        <v>30</v>
      </c>
      <c r="C149" s="288" t="s">
        <v>1340</v>
      </c>
      <c r="D149" s="298">
        <v>40725</v>
      </c>
      <c r="E149" s="297">
        <v>1</v>
      </c>
      <c r="F149" s="289">
        <v>98483636</v>
      </c>
      <c r="G149" s="297">
        <v>1</v>
      </c>
      <c r="H149" s="289">
        <v>98483636</v>
      </c>
      <c r="I149" s="310">
        <f t="shared" si="4"/>
        <v>0</v>
      </c>
      <c r="J149" s="311">
        <f t="shared" si="5"/>
        <v>0</v>
      </c>
      <c r="K149" s="299"/>
    </row>
    <row r="150" spans="1:11" ht="14.25">
      <c r="A150" s="297">
        <f>IF(B150="","",COUNTA($B$15:B150))</f>
        <v>136</v>
      </c>
      <c r="B150" s="287" t="s">
        <v>31</v>
      </c>
      <c r="C150" s="288" t="s">
        <v>1341</v>
      </c>
      <c r="D150" s="298">
        <v>40725</v>
      </c>
      <c r="E150" s="297">
        <v>1</v>
      </c>
      <c r="F150" s="289">
        <v>98483636</v>
      </c>
      <c r="G150" s="297">
        <v>1</v>
      </c>
      <c r="H150" s="289">
        <v>98483636</v>
      </c>
      <c r="I150" s="310">
        <f t="shared" si="4"/>
        <v>0</v>
      </c>
      <c r="J150" s="311">
        <f t="shared" si="5"/>
        <v>0</v>
      </c>
      <c r="K150" s="299"/>
    </row>
    <row r="151" spans="1:11" ht="14.25">
      <c r="A151" s="297">
        <f>IF(B151="","",COUNTA($B$15:B151))</f>
        <v>137</v>
      </c>
      <c r="B151" s="287" t="s">
        <v>26</v>
      </c>
      <c r="C151" s="288" t="s">
        <v>1336</v>
      </c>
      <c r="D151" s="298">
        <v>40725</v>
      </c>
      <c r="E151" s="297">
        <v>1</v>
      </c>
      <c r="F151" s="289">
        <v>98483636</v>
      </c>
      <c r="G151" s="297">
        <v>1</v>
      </c>
      <c r="H151" s="289">
        <v>98483636</v>
      </c>
      <c r="I151" s="310">
        <f t="shared" si="4"/>
        <v>0</v>
      </c>
      <c r="J151" s="311">
        <f t="shared" si="5"/>
        <v>0</v>
      </c>
      <c r="K151" s="299"/>
    </row>
    <row r="152" spans="1:11" ht="14.25">
      <c r="A152" s="297">
        <f>IF(B152="","",COUNTA($B$15:B152))</f>
        <v>138</v>
      </c>
      <c r="B152" s="287" t="s">
        <v>25</v>
      </c>
      <c r="C152" s="288" t="s">
        <v>1335</v>
      </c>
      <c r="D152" s="298">
        <v>40725</v>
      </c>
      <c r="E152" s="297">
        <v>1</v>
      </c>
      <c r="F152" s="289">
        <v>98483636</v>
      </c>
      <c r="G152" s="297">
        <v>1</v>
      </c>
      <c r="H152" s="289">
        <v>98483636</v>
      </c>
      <c r="I152" s="310">
        <f t="shared" si="4"/>
        <v>0</v>
      </c>
      <c r="J152" s="311">
        <f t="shared" si="5"/>
        <v>0</v>
      </c>
      <c r="K152" s="299"/>
    </row>
    <row r="153" spans="1:11" ht="14.25">
      <c r="A153" s="297">
        <f>IF(B153="","",COUNTA($B$15:B153))</f>
        <v>139</v>
      </c>
      <c r="B153" s="287" t="s">
        <v>27</v>
      </c>
      <c r="C153" s="288" t="s">
        <v>1337</v>
      </c>
      <c r="D153" s="298">
        <v>40725</v>
      </c>
      <c r="E153" s="297">
        <v>1</v>
      </c>
      <c r="F153" s="289">
        <v>98483636</v>
      </c>
      <c r="G153" s="297">
        <v>1</v>
      </c>
      <c r="H153" s="289">
        <v>98483636</v>
      </c>
      <c r="I153" s="310">
        <f t="shared" si="4"/>
        <v>0</v>
      </c>
      <c r="J153" s="311">
        <f t="shared" si="5"/>
        <v>0</v>
      </c>
      <c r="K153" s="299"/>
    </row>
    <row r="154" spans="1:11" ht="14.25">
      <c r="A154" s="297">
        <f>IF(B154="","",COUNTA($B$15:B154))</f>
        <v>140</v>
      </c>
      <c r="B154" s="287" t="s">
        <v>23</v>
      </c>
      <c r="C154" s="288" t="s">
        <v>1333</v>
      </c>
      <c r="D154" s="298">
        <v>40725</v>
      </c>
      <c r="E154" s="297">
        <v>1</v>
      </c>
      <c r="F154" s="289">
        <v>98483636</v>
      </c>
      <c r="G154" s="297">
        <v>1</v>
      </c>
      <c r="H154" s="289">
        <v>98483636</v>
      </c>
      <c r="I154" s="310">
        <f t="shared" si="4"/>
        <v>0</v>
      </c>
      <c r="J154" s="311">
        <f t="shared" si="5"/>
        <v>0</v>
      </c>
      <c r="K154" s="299"/>
    </row>
    <row r="155" spans="1:11" ht="14.25">
      <c r="A155" s="297">
        <f>IF(B155="","",COUNTA($B$15:B155))</f>
        <v>141</v>
      </c>
      <c r="B155" s="287" t="s">
        <v>29</v>
      </c>
      <c r="C155" s="288" t="s">
        <v>1339</v>
      </c>
      <c r="D155" s="298">
        <v>40725</v>
      </c>
      <c r="E155" s="297">
        <v>1</v>
      </c>
      <c r="F155" s="289">
        <v>98483636</v>
      </c>
      <c r="G155" s="297">
        <v>1</v>
      </c>
      <c r="H155" s="289">
        <v>98483636</v>
      </c>
      <c r="I155" s="310">
        <f t="shared" si="4"/>
        <v>0</v>
      </c>
      <c r="J155" s="311">
        <f t="shared" si="5"/>
        <v>0</v>
      </c>
      <c r="K155" s="299"/>
    </row>
    <row r="156" spans="1:11" ht="14.25">
      <c r="A156" s="297">
        <f>IF(B156="","",COUNTA($B$15:B156))</f>
        <v>142</v>
      </c>
      <c r="B156" s="287" t="s">
        <v>32</v>
      </c>
      <c r="C156" s="288" t="s">
        <v>1342</v>
      </c>
      <c r="D156" s="298">
        <v>40725</v>
      </c>
      <c r="E156" s="297">
        <v>1</v>
      </c>
      <c r="F156" s="289">
        <v>98483636</v>
      </c>
      <c r="G156" s="297">
        <v>1</v>
      </c>
      <c r="H156" s="289">
        <v>98483636</v>
      </c>
      <c r="I156" s="310">
        <f t="shared" si="4"/>
        <v>0</v>
      </c>
      <c r="J156" s="311">
        <f t="shared" si="5"/>
        <v>0</v>
      </c>
      <c r="K156" s="299"/>
    </row>
    <row r="157" spans="1:11" ht="14.25">
      <c r="A157" s="297">
        <f>IF(B157="","",COUNTA($B$15:B157))</f>
        <v>143</v>
      </c>
      <c r="B157" s="287" t="s">
        <v>24</v>
      </c>
      <c r="C157" s="288" t="s">
        <v>1334</v>
      </c>
      <c r="D157" s="298">
        <v>40725</v>
      </c>
      <c r="E157" s="297">
        <v>1</v>
      </c>
      <c r="F157" s="289">
        <v>98483636</v>
      </c>
      <c r="G157" s="297">
        <v>1</v>
      </c>
      <c r="H157" s="289">
        <v>98483636</v>
      </c>
      <c r="I157" s="310">
        <f t="shared" si="4"/>
        <v>0</v>
      </c>
      <c r="J157" s="311">
        <f t="shared" si="5"/>
        <v>0</v>
      </c>
      <c r="K157" s="299"/>
    </row>
    <row r="158" spans="1:11" ht="14.25">
      <c r="A158" s="297">
        <f>IF(B158="","",COUNTA($B$15:B158))</f>
        <v>144</v>
      </c>
      <c r="B158" s="287" t="s">
        <v>241</v>
      </c>
      <c r="C158" s="288" t="s">
        <v>1345</v>
      </c>
      <c r="D158" s="298">
        <v>40848</v>
      </c>
      <c r="E158" s="297">
        <v>1</v>
      </c>
      <c r="F158" s="289">
        <v>116136364</v>
      </c>
      <c r="G158" s="297">
        <v>1</v>
      </c>
      <c r="H158" s="289">
        <v>116136364</v>
      </c>
      <c r="I158" s="310">
        <f t="shared" si="4"/>
        <v>0</v>
      </c>
      <c r="J158" s="311">
        <f t="shared" si="5"/>
        <v>0</v>
      </c>
      <c r="K158" s="299"/>
    </row>
    <row r="159" spans="1:11" ht="14.25">
      <c r="A159" s="297">
        <f>IF(B159="","",COUNTA($B$15:B159))</f>
        <v>145</v>
      </c>
      <c r="B159" s="287" t="s">
        <v>242</v>
      </c>
      <c r="C159" s="288" t="s">
        <v>1346</v>
      </c>
      <c r="D159" s="298">
        <v>40848</v>
      </c>
      <c r="E159" s="297">
        <v>1</v>
      </c>
      <c r="F159" s="289">
        <v>116136364</v>
      </c>
      <c r="G159" s="297">
        <v>1</v>
      </c>
      <c r="H159" s="289">
        <v>116136364</v>
      </c>
      <c r="I159" s="310">
        <f t="shared" si="4"/>
        <v>0</v>
      </c>
      <c r="J159" s="311">
        <f t="shared" si="5"/>
        <v>0</v>
      </c>
      <c r="K159" s="299"/>
    </row>
    <row r="160" spans="1:11" ht="14.25">
      <c r="A160" s="297">
        <f>IF(B160="","",COUNTA($B$15:B160))</f>
        <v>146</v>
      </c>
      <c r="B160" s="287" t="s">
        <v>243</v>
      </c>
      <c r="C160" s="288" t="s">
        <v>1347</v>
      </c>
      <c r="D160" s="298">
        <v>40848</v>
      </c>
      <c r="E160" s="297">
        <v>1</v>
      </c>
      <c r="F160" s="289">
        <v>116136364</v>
      </c>
      <c r="G160" s="297">
        <v>1</v>
      </c>
      <c r="H160" s="289">
        <v>116136364</v>
      </c>
      <c r="I160" s="310">
        <f t="shared" si="4"/>
        <v>0</v>
      </c>
      <c r="J160" s="311">
        <f t="shared" si="5"/>
        <v>0</v>
      </c>
      <c r="K160" s="299"/>
    </row>
    <row r="161" spans="1:11" ht="14.25">
      <c r="A161" s="297">
        <f>IF(B161="","",COUNTA($B$15:B161))</f>
        <v>147</v>
      </c>
      <c r="B161" s="287" t="s">
        <v>244</v>
      </c>
      <c r="C161" s="288" t="s">
        <v>1348</v>
      </c>
      <c r="D161" s="298">
        <v>40848</v>
      </c>
      <c r="E161" s="297">
        <v>1</v>
      </c>
      <c r="F161" s="289">
        <v>116136364</v>
      </c>
      <c r="G161" s="297">
        <v>1</v>
      </c>
      <c r="H161" s="289">
        <v>116136364</v>
      </c>
      <c r="I161" s="310">
        <f t="shared" si="4"/>
        <v>0</v>
      </c>
      <c r="J161" s="311">
        <f t="shared" si="5"/>
        <v>0</v>
      </c>
      <c r="K161" s="299"/>
    </row>
    <row r="162" spans="1:11" ht="14.25">
      <c r="A162" s="297">
        <f>IF(B162="","",COUNTA($B$15:B162))</f>
        <v>148</v>
      </c>
      <c r="B162" s="287" t="s">
        <v>245</v>
      </c>
      <c r="C162" s="288" t="s">
        <v>1349</v>
      </c>
      <c r="D162" s="298">
        <v>40848</v>
      </c>
      <c r="E162" s="297">
        <v>1</v>
      </c>
      <c r="F162" s="289">
        <v>116136364</v>
      </c>
      <c r="G162" s="297">
        <v>1</v>
      </c>
      <c r="H162" s="289">
        <v>116136364</v>
      </c>
      <c r="I162" s="310">
        <f t="shared" si="4"/>
        <v>0</v>
      </c>
      <c r="J162" s="311">
        <f t="shared" si="5"/>
        <v>0</v>
      </c>
      <c r="K162" s="299"/>
    </row>
    <row r="163" spans="1:11" ht="14.25">
      <c r="A163" s="297">
        <f>IF(B163="","",COUNTA($B$15:B163))</f>
        <v>149</v>
      </c>
      <c r="B163" s="287" t="s">
        <v>246</v>
      </c>
      <c r="C163" s="288" t="s">
        <v>1350</v>
      </c>
      <c r="D163" s="298">
        <v>40848</v>
      </c>
      <c r="E163" s="297">
        <v>1</v>
      </c>
      <c r="F163" s="289">
        <v>116136364</v>
      </c>
      <c r="G163" s="297">
        <v>1</v>
      </c>
      <c r="H163" s="289">
        <v>116136364</v>
      </c>
      <c r="I163" s="310">
        <f t="shared" si="4"/>
        <v>0</v>
      </c>
      <c r="J163" s="311">
        <f t="shared" si="5"/>
        <v>0</v>
      </c>
      <c r="K163" s="299"/>
    </row>
    <row r="164" spans="1:11" ht="14.25">
      <c r="A164" s="297">
        <f>IF(B164="","",COUNTA($B$15:B164))</f>
        <v>150</v>
      </c>
      <c r="B164" s="287" t="s">
        <v>247</v>
      </c>
      <c r="C164" s="288" t="s">
        <v>1351</v>
      </c>
      <c r="D164" s="298">
        <v>40848</v>
      </c>
      <c r="E164" s="297">
        <v>1</v>
      </c>
      <c r="F164" s="289">
        <v>116136364</v>
      </c>
      <c r="G164" s="297">
        <v>1</v>
      </c>
      <c r="H164" s="289">
        <v>116136364</v>
      </c>
      <c r="I164" s="310">
        <f t="shared" si="4"/>
        <v>0</v>
      </c>
      <c r="J164" s="311">
        <f t="shared" si="5"/>
        <v>0</v>
      </c>
      <c r="K164" s="299"/>
    </row>
    <row r="165" spans="1:11" ht="14.25">
      <c r="A165" s="297">
        <f>IF(B165="","",COUNTA($B$15:B165))</f>
        <v>151</v>
      </c>
      <c r="B165" s="287" t="s">
        <v>248</v>
      </c>
      <c r="C165" s="288" t="s">
        <v>1352</v>
      </c>
      <c r="D165" s="298">
        <v>40848</v>
      </c>
      <c r="E165" s="297">
        <v>1</v>
      </c>
      <c r="F165" s="289">
        <v>116136364</v>
      </c>
      <c r="G165" s="297">
        <v>1</v>
      </c>
      <c r="H165" s="289">
        <v>116136364</v>
      </c>
      <c r="I165" s="310">
        <f t="shared" si="4"/>
        <v>0</v>
      </c>
      <c r="J165" s="311">
        <f t="shared" si="5"/>
        <v>0</v>
      </c>
      <c r="K165" s="299"/>
    </row>
    <row r="166" spans="1:11" ht="14.25">
      <c r="A166" s="297">
        <f>IF(B166="","",COUNTA($B$15:B166))</f>
        <v>152</v>
      </c>
      <c r="B166" s="287" t="s">
        <v>249</v>
      </c>
      <c r="C166" s="288" t="s">
        <v>1353</v>
      </c>
      <c r="D166" s="298">
        <v>40848</v>
      </c>
      <c r="E166" s="297">
        <v>1</v>
      </c>
      <c r="F166" s="289">
        <v>116136364</v>
      </c>
      <c r="G166" s="297">
        <v>1</v>
      </c>
      <c r="H166" s="289">
        <v>116136364</v>
      </c>
      <c r="I166" s="310">
        <f t="shared" si="4"/>
        <v>0</v>
      </c>
      <c r="J166" s="311">
        <f t="shared" si="5"/>
        <v>0</v>
      </c>
      <c r="K166" s="299"/>
    </row>
    <row r="167" spans="1:11" ht="14.25">
      <c r="A167" s="297">
        <f>IF(B167="","",COUNTA($B$15:B167))</f>
        <v>153</v>
      </c>
      <c r="B167" s="287" t="s">
        <v>250</v>
      </c>
      <c r="C167" s="288" t="s">
        <v>1354</v>
      </c>
      <c r="D167" s="298">
        <v>40848</v>
      </c>
      <c r="E167" s="297">
        <v>1</v>
      </c>
      <c r="F167" s="289">
        <v>116136364</v>
      </c>
      <c r="G167" s="297">
        <v>1</v>
      </c>
      <c r="H167" s="289">
        <v>116136364</v>
      </c>
      <c r="I167" s="310">
        <f t="shared" si="4"/>
        <v>0</v>
      </c>
      <c r="J167" s="311">
        <f t="shared" si="5"/>
        <v>0</v>
      </c>
      <c r="K167" s="299"/>
    </row>
    <row r="168" spans="1:11" ht="14.25">
      <c r="A168" s="297">
        <f>IF(B168="","",COUNTA($B$15:B168))</f>
        <v>154</v>
      </c>
      <c r="B168" s="287" t="s">
        <v>251</v>
      </c>
      <c r="C168" s="288" t="s">
        <v>1355</v>
      </c>
      <c r="D168" s="298">
        <v>40848</v>
      </c>
      <c r="E168" s="297">
        <v>1</v>
      </c>
      <c r="F168" s="289">
        <v>116136364</v>
      </c>
      <c r="G168" s="297">
        <v>1</v>
      </c>
      <c r="H168" s="289">
        <v>116136364</v>
      </c>
      <c r="I168" s="310">
        <f t="shared" si="4"/>
        <v>0</v>
      </c>
      <c r="J168" s="311">
        <f t="shared" si="5"/>
        <v>0</v>
      </c>
      <c r="K168" s="299"/>
    </row>
    <row r="169" spans="1:11" ht="14.25">
      <c r="A169" s="297">
        <f>IF(B169="","",COUNTA($B$15:B169))</f>
        <v>155</v>
      </c>
      <c r="B169" s="287" t="s">
        <v>252</v>
      </c>
      <c r="C169" s="288" t="s">
        <v>1356</v>
      </c>
      <c r="D169" s="298">
        <v>40848</v>
      </c>
      <c r="E169" s="297">
        <v>1</v>
      </c>
      <c r="F169" s="289">
        <v>116136364</v>
      </c>
      <c r="G169" s="297">
        <v>1</v>
      </c>
      <c r="H169" s="289">
        <v>116136364</v>
      </c>
      <c r="I169" s="310">
        <f t="shared" si="4"/>
        <v>0</v>
      </c>
      <c r="J169" s="311">
        <f t="shared" si="5"/>
        <v>0</v>
      </c>
      <c r="K169" s="299"/>
    </row>
    <row r="170" spans="1:11" ht="14.25">
      <c r="A170" s="297">
        <f>IF(B170="","",COUNTA($B$15:B170))</f>
        <v>156</v>
      </c>
      <c r="B170" s="287" t="s">
        <v>253</v>
      </c>
      <c r="C170" s="288" t="s">
        <v>1357</v>
      </c>
      <c r="D170" s="298">
        <v>40848</v>
      </c>
      <c r="E170" s="297">
        <v>1</v>
      </c>
      <c r="F170" s="289">
        <v>116136364</v>
      </c>
      <c r="G170" s="297">
        <v>1</v>
      </c>
      <c r="H170" s="289">
        <v>116136364</v>
      </c>
      <c r="I170" s="310">
        <f t="shared" si="4"/>
        <v>0</v>
      </c>
      <c r="J170" s="311">
        <f t="shared" si="5"/>
        <v>0</v>
      </c>
      <c r="K170" s="299"/>
    </row>
    <row r="171" spans="1:11" ht="14.25">
      <c r="A171" s="297">
        <f>IF(B171="","",COUNTA($B$15:B171))</f>
        <v>157</v>
      </c>
      <c r="B171" s="287" t="s">
        <v>254</v>
      </c>
      <c r="C171" s="288" t="s">
        <v>1358</v>
      </c>
      <c r="D171" s="298">
        <v>40848</v>
      </c>
      <c r="E171" s="297">
        <v>1</v>
      </c>
      <c r="F171" s="289">
        <v>116136364</v>
      </c>
      <c r="G171" s="297">
        <v>1</v>
      </c>
      <c r="H171" s="289">
        <v>116136364</v>
      </c>
      <c r="I171" s="310">
        <f t="shared" si="4"/>
        <v>0</v>
      </c>
      <c r="J171" s="311">
        <f t="shared" si="5"/>
        <v>0</v>
      </c>
      <c r="K171" s="299"/>
    </row>
    <row r="172" spans="1:11" ht="14.25">
      <c r="A172" s="297">
        <f>IF(B172="","",COUNTA($B$15:B172))</f>
        <v>158</v>
      </c>
      <c r="B172" s="287" t="s">
        <v>1629</v>
      </c>
      <c r="C172" s="288" t="s">
        <v>1950</v>
      </c>
      <c r="D172" s="298">
        <v>42849</v>
      </c>
      <c r="E172" s="297">
        <v>1</v>
      </c>
      <c r="F172" s="289">
        <v>49110000</v>
      </c>
      <c r="G172" s="297">
        <v>1</v>
      </c>
      <c r="H172" s="289">
        <v>49110000</v>
      </c>
      <c r="I172" s="310">
        <f t="shared" si="4"/>
        <v>0</v>
      </c>
      <c r="J172" s="311">
        <f t="shared" si="5"/>
        <v>0</v>
      </c>
      <c r="K172" s="299"/>
    </row>
    <row r="173" spans="1:11" ht="14.25">
      <c r="A173" s="297">
        <f>IF(B173="","",COUNTA($B$15:B173))</f>
        <v>159</v>
      </c>
      <c r="B173" s="287" t="s">
        <v>1628</v>
      </c>
      <c r="C173" s="288" t="s">
        <v>1949</v>
      </c>
      <c r="D173" s="298">
        <v>42849</v>
      </c>
      <c r="E173" s="297">
        <v>1</v>
      </c>
      <c r="F173" s="289">
        <v>49110000</v>
      </c>
      <c r="G173" s="297">
        <v>1</v>
      </c>
      <c r="H173" s="289">
        <v>49110000</v>
      </c>
      <c r="I173" s="310">
        <f t="shared" si="4"/>
        <v>0</v>
      </c>
      <c r="J173" s="311">
        <f t="shared" si="5"/>
        <v>0</v>
      </c>
      <c r="K173" s="299"/>
    </row>
    <row r="174" spans="1:11" ht="14.25">
      <c r="A174" s="297">
        <f>IF(B174="","",COUNTA($B$15:B174))</f>
        <v>160</v>
      </c>
      <c r="B174" s="287" t="s">
        <v>1618</v>
      </c>
      <c r="C174" s="288" t="s">
        <v>1947</v>
      </c>
      <c r="D174" s="298">
        <v>42849</v>
      </c>
      <c r="E174" s="297">
        <v>1</v>
      </c>
      <c r="F174" s="289">
        <v>49110000</v>
      </c>
      <c r="G174" s="297">
        <v>1</v>
      </c>
      <c r="H174" s="289">
        <v>49110000</v>
      </c>
      <c r="I174" s="310">
        <f t="shared" si="4"/>
        <v>0</v>
      </c>
      <c r="J174" s="311">
        <f t="shared" si="5"/>
        <v>0</v>
      </c>
      <c r="K174" s="299"/>
    </row>
    <row r="175" spans="1:11" ht="14.25">
      <c r="A175" s="297">
        <f>IF(B175="","",COUNTA($B$15:B175))</f>
        <v>161</v>
      </c>
      <c r="B175" s="287" t="s">
        <v>1627</v>
      </c>
      <c r="C175" s="288" t="s">
        <v>1948</v>
      </c>
      <c r="D175" s="298">
        <v>42849</v>
      </c>
      <c r="E175" s="297">
        <v>1</v>
      </c>
      <c r="F175" s="289">
        <v>49110000</v>
      </c>
      <c r="G175" s="297">
        <v>1</v>
      </c>
      <c r="H175" s="289">
        <v>49110000</v>
      </c>
      <c r="I175" s="310">
        <f t="shared" si="4"/>
        <v>0</v>
      </c>
      <c r="J175" s="311">
        <f t="shared" si="5"/>
        <v>0</v>
      </c>
      <c r="K175" s="299"/>
    </row>
    <row r="176" spans="1:11" ht="14.25">
      <c r="A176" s="297">
        <f>IF(B176="","",COUNTA($B$15:B176))</f>
        <v>162</v>
      </c>
      <c r="B176" s="287" t="s">
        <v>557</v>
      </c>
      <c r="C176" s="288" t="s">
        <v>966</v>
      </c>
      <c r="D176" s="298">
        <v>40787</v>
      </c>
      <c r="E176" s="297">
        <v>1</v>
      </c>
      <c r="F176" s="289">
        <v>91818182</v>
      </c>
      <c r="G176" s="297">
        <v>1</v>
      </c>
      <c r="H176" s="289">
        <v>91818182</v>
      </c>
      <c r="I176" s="310">
        <f t="shared" si="4"/>
        <v>0</v>
      </c>
      <c r="J176" s="311">
        <f t="shared" si="5"/>
        <v>0</v>
      </c>
      <c r="K176" s="299"/>
    </row>
    <row r="177" spans="1:11" ht="14.25">
      <c r="A177" s="297">
        <f>IF(B177="","",COUNTA($B$15:B177))</f>
        <v>163</v>
      </c>
      <c r="B177" s="287" t="s">
        <v>158</v>
      </c>
      <c r="C177" s="288" t="s">
        <v>977</v>
      </c>
      <c r="D177" s="300">
        <v>40057</v>
      </c>
      <c r="E177" s="297">
        <v>1</v>
      </c>
      <c r="F177" s="289">
        <v>572242857</v>
      </c>
      <c r="G177" s="297">
        <v>1</v>
      </c>
      <c r="H177" s="289">
        <v>572242857</v>
      </c>
      <c r="I177" s="310">
        <f t="shared" si="4"/>
        <v>0</v>
      </c>
      <c r="J177" s="311">
        <f t="shared" si="5"/>
        <v>0</v>
      </c>
      <c r="K177" s="299"/>
    </row>
    <row r="178" spans="1:11" ht="14.25">
      <c r="A178" s="297">
        <f>IF(B178="","",COUNTA($B$15:B178))</f>
        <v>164</v>
      </c>
      <c r="B178" s="287" t="s">
        <v>160</v>
      </c>
      <c r="C178" s="288" t="s">
        <v>979</v>
      </c>
      <c r="D178" s="300">
        <v>40057</v>
      </c>
      <c r="E178" s="297">
        <v>1</v>
      </c>
      <c r="F178" s="289">
        <v>572242857</v>
      </c>
      <c r="G178" s="297">
        <v>1</v>
      </c>
      <c r="H178" s="289">
        <v>572242857</v>
      </c>
      <c r="I178" s="310">
        <f t="shared" si="4"/>
        <v>0</v>
      </c>
      <c r="J178" s="311">
        <f t="shared" si="5"/>
        <v>0</v>
      </c>
      <c r="K178" s="299"/>
    </row>
    <row r="179" spans="1:11" ht="14.25">
      <c r="A179" s="297">
        <f>IF(B179="","",COUNTA($B$15:B179))</f>
        <v>165</v>
      </c>
      <c r="B179" s="287" t="s">
        <v>162</v>
      </c>
      <c r="C179" s="288" t="s">
        <v>981</v>
      </c>
      <c r="D179" s="300">
        <v>40057</v>
      </c>
      <c r="E179" s="297">
        <v>1</v>
      </c>
      <c r="F179" s="289">
        <v>572242857</v>
      </c>
      <c r="G179" s="297">
        <v>1</v>
      </c>
      <c r="H179" s="289">
        <v>572242857</v>
      </c>
      <c r="I179" s="310">
        <f t="shared" si="4"/>
        <v>0</v>
      </c>
      <c r="J179" s="311">
        <f t="shared" si="5"/>
        <v>0</v>
      </c>
      <c r="K179" s="299"/>
    </row>
    <row r="180" spans="1:11" ht="14.25">
      <c r="A180" s="297">
        <f>IF(B180="","",COUNTA($B$15:B180))</f>
        <v>166</v>
      </c>
      <c r="B180" s="287" t="s">
        <v>161</v>
      </c>
      <c r="C180" s="288" t="s">
        <v>980</v>
      </c>
      <c r="D180" s="300">
        <v>40057</v>
      </c>
      <c r="E180" s="297">
        <v>1</v>
      </c>
      <c r="F180" s="289">
        <v>572242857</v>
      </c>
      <c r="G180" s="297">
        <v>1</v>
      </c>
      <c r="H180" s="289">
        <v>572242857</v>
      </c>
      <c r="I180" s="310">
        <f t="shared" si="4"/>
        <v>0</v>
      </c>
      <c r="J180" s="311">
        <f t="shared" si="5"/>
        <v>0</v>
      </c>
      <c r="K180" s="299"/>
    </row>
    <row r="181" spans="1:11" ht="14.25">
      <c r="A181" s="297">
        <f>IF(B181="","",COUNTA($B$15:B181))</f>
        <v>167</v>
      </c>
      <c r="B181" s="287" t="s">
        <v>159</v>
      </c>
      <c r="C181" s="288" t="s">
        <v>978</v>
      </c>
      <c r="D181" s="300">
        <v>40057</v>
      </c>
      <c r="E181" s="297">
        <v>1</v>
      </c>
      <c r="F181" s="289">
        <v>572242857</v>
      </c>
      <c r="G181" s="297">
        <v>1</v>
      </c>
      <c r="H181" s="289">
        <v>572242857</v>
      </c>
      <c r="I181" s="310">
        <f t="shared" si="4"/>
        <v>0</v>
      </c>
      <c r="J181" s="311">
        <f t="shared" si="5"/>
        <v>0</v>
      </c>
      <c r="K181" s="299"/>
    </row>
    <row r="182" spans="1:11" ht="14.25">
      <c r="A182" s="297">
        <f>IF(B182="","",COUNTA($B$15:B182))</f>
        <v>168</v>
      </c>
      <c r="B182" s="287" t="s">
        <v>611</v>
      </c>
      <c r="C182" s="288" t="s">
        <v>962</v>
      </c>
      <c r="D182" s="300">
        <v>40179</v>
      </c>
      <c r="E182" s="297">
        <v>1</v>
      </c>
      <c r="F182" s="289">
        <v>539059524</v>
      </c>
      <c r="G182" s="297">
        <v>1</v>
      </c>
      <c r="H182" s="289">
        <v>539059524</v>
      </c>
      <c r="I182" s="310">
        <f t="shared" si="4"/>
        <v>0</v>
      </c>
      <c r="J182" s="311">
        <f t="shared" si="5"/>
        <v>0</v>
      </c>
      <c r="K182" s="299"/>
    </row>
    <row r="183" spans="1:11" ht="14.25">
      <c r="A183" s="297">
        <f>IF(B183="","",COUNTA($B$15:B183))</f>
        <v>169</v>
      </c>
      <c r="B183" s="287" t="s">
        <v>610</v>
      </c>
      <c r="C183" s="288" t="s">
        <v>961</v>
      </c>
      <c r="D183" s="300">
        <v>40179</v>
      </c>
      <c r="E183" s="297">
        <v>1</v>
      </c>
      <c r="F183" s="289">
        <v>539059524</v>
      </c>
      <c r="G183" s="297">
        <v>1</v>
      </c>
      <c r="H183" s="289">
        <v>539059524</v>
      </c>
      <c r="I183" s="310">
        <f t="shared" si="4"/>
        <v>0</v>
      </c>
      <c r="J183" s="311">
        <f t="shared" si="5"/>
        <v>0</v>
      </c>
      <c r="K183" s="299"/>
    </row>
    <row r="184" spans="1:11" ht="14.25">
      <c r="A184" s="297">
        <f>IF(B184="","",COUNTA($B$15:B184))</f>
        <v>170</v>
      </c>
      <c r="B184" s="287" t="s">
        <v>609</v>
      </c>
      <c r="C184" s="288" t="s">
        <v>960</v>
      </c>
      <c r="D184" s="300">
        <v>40179</v>
      </c>
      <c r="E184" s="297">
        <v>1</v>
      </c>
      <c r="F184" s="289">
        <v>539059524</v>
      </c>
      <c r="G184" s="297">
        <v>1</v>
      </c>
      <c r="H184" s="289">
        <v>539059524</v>
      </c>
      <c r="I184" s="310">
        <f t="shared" si="4"/>
        <v>0</v>
      </c>
      <c r="J184" s="311">
        <f t="shared" si="5"/>
        <v>0</v>
      </c>
      <c r="K184" s="299"/>
    </row>
    <row r="185" spans="1:11" ht="14.25">
      <c r="A185" s="297">
        <f>IF(B185="","",COUNTA($B$15:B185))</f>
        <v>171</v>
      </c>
      <c r="B185" s="287" t="s">
        <v>608</v>
      </c>
      <c r="C185" s="288" t="s">
        <v>959</v>
      </c>
      <c r="D185" s="300">
        <v>40179</v>
      </c>
      <c r="E185" s="297">
        <v>1</v>
      </c>
      <c r="F185" s="289">
        <v>539059524</v>
      </c>
      <c r="G185" s="297">
        <v>1</v>
      </c>
      <c r="H185" s="289">
        <v>539059524</v>
      </c>
      <c r="I185" s="310">
        <f t="shared" si="4"/>
        <v>0</v>
      </c>
      <c r="J185" s="311">
        <f t="shared" si="5"/>
        <v>0</v>
      </c>
      <c r="K185" s="299"/>
    </row>
    <row r="186" spans="1:11" ht="14.25">
      <c r="A186" s="297">
        <f>IF(B186="","",COUNTA($B$15:B186))</f>
        <v>172</v>
      </c>
      <c r="B186" s="287" t="s">
        <v>87</v>
      </c>
      <c r="C186" s="288" t="s">
        <v>958</v>
      </c>
      <c r="D186" s="300">
        <v>40179</v>
      </c>
      <c r="E186" s="297">
        <v>1</v>
      </c>
      <c r="F186" s="289">
        <v>539059524</v>
      </c>
      <c r="G186" s="297">
        <v>1</v>
      </c>
      <c r="H186" s="289">
        <v>539059524</v>
      </c>
      <c r="I186" s="310">
        <f t="shared" si="4"/>
        <v>0</v>
      </c>
      <c r="J186" s="311">
        <f t="shared" si="5"/>
        <v>0</v>
      </c>
      <c r="K186" s="299"/>
    </row>
    <row r="187" spans="1:11" ht="14.25">
      <c r="A187" s="297">
        <f>IF(B187="","",COUNTA($B$15:B187))</f>
        <v>173</v>
      </c>
      <c r="B187" s="287" t="s">
        <v>69</v>
      </c>
      <c r="C187" s="288" t="s">
        <v>965</v>
      </c>
      <c r="D187" s="300">
        <v>40513</v>
      </c>
      <c r="E187" s="297">
        <v>1</v>
      </c>
      <c r="F187" s="289">
        <v>424158182</v>
      </c>
      <c r="G187" s="297">
        <v>1</v>
      </c>
      <c r="H187" s="289">
        <v>424158182</v>
      </c>
      <c r="I187" s="310">
        <f t="shared" si="4"/>
        <v>0</v>
      </c>
      <c r="J187" s="311">
        <f t="shared" si="5"/>
        <v>0</v>
      </c>
      <c r="K187" s="299"/>
    </row>
    <row r="188" spans="1:11" ht="14.25">
      <c r="A188" s="297">
        <f>IF(B188="","",COUNTA($B$15:B188))</f>
        <v>174</v>
      </c>
      <c r="B188" s="287" t="s">
        <v>68</v>
      </c>
      <c r="C188" s="288" t="s">
        <v>964</v>
      </c>
      <c r="D188" s="300">
        <v>40513</v>
      </c>
      <c r="E188" s="297">
        <v>1</v>
      </c>
      <c r="F188" s="289">
        <v>424158182</v>
      </c>
      <c r="G188" s="297">
        <v>1</v>
      </c>
      <c r="H188" s="289">
        <v>424158182</v>
      </c>
      <c r="I188" s="310">
        <f t="shared" si="4"/>
        <v>0</v>
      </c>
      <c r="J188" s="311">
        <f t="shared" si="5"/>
        <v>0</v>
      </c>
      <c r="K188" s="299"/>
    </row>
    <row r="189" spans="1:11" ht="14.25">
      <c r="A189" s="297">
        <f>IF(B189="","",COUNTA($B$15:B189))</f>
        <v>175</v>
      </c>
      <c r="B189" s="287" t="s">
        <v>67</v>
      </c>
      <c r="C189" s="288" t="s">
        <v>963</v>
      </c>
      <c r="D189" s="300">
        <v>40513</v>
      </c>
      <c r="E189" s="297">
        <v>1</v>
      </c>
      <c r="F189" s="289">
        <v>424158182</v>
      </c>
      <c r="G189" s="297">
        <v>1</v>
      </c>
      <c r="H189" s="289">
        <v>424158182</v>
      </c>
      <c r="I189" s="310">
        <f t="shared" si="4"/>
        <v>0</v>
      </c>
      <c r="J189" s="311">
        <f t="shared" si="5"/>
        <v>0</v>
      </c>
      <c r="K189" s="299"/>
    </row>
    <row r="190" spans="1:11" ht="14.25">
      <c r="A190" s="297">
        <f>IF(B190="","",COUNTA($B$15:B190))</f>
        <v>176</v>
      </c>
      <c r="B190" s="287" t="s">
        <v>237</v>
      </c>
      <c r="C190" s="288" t="s">
        <v>2068</v>
      </c>
      <c r="D190" s="298">
        <v>40848</v>
      </c>
      <c r="E190" s="297">
        <v>1</v>
      </c>
      <c r="F190" s="289">
        <v>771885455</v>
      </c>
      <c r="G190" s="297">
        <v>1</v>
      </c>
      <c r="H190" s="289">
        <v>771885455</v>
      </c>
      <c r="I190" s="310">
        <f t="shared" si="4"/>
        <v>0</v>
      </c>
      <c r="J190" s="311">
        <f t="shared" si="5"/>
        <v>0</v>
      </c>
      <c r="K190" s="299"/>
    </row>
    <row r="191" spans="1:11" ht="14.25">
      <c r="A191" s="297">
        <f>IF(B191="","",COUNTA($B$15:B191))</f>
        <v>177</v>
      </c>
      <c r="B191" s="287" t="s">
        <v>238</v>
      </c>
      <c r="C191" s="288" t="s">
        <v>2069</v>
      </c>
      <c r="D191" s="298">
        <v>40848</v>
      </c>
      <c r="E191" s="297">
        <v>1</v>
      </c>
      <c r="F191" s="289">
        <v>771885455</v>
      </c>
      <c r="G191" s="297">
        <v>1</v>
      </c>
      <c r="H191" s="289">
        <v>771885455</v>
      </c>
      <c r="I191" s="310">
        <f t="shared" si="4"/>
        <v>0</v>
      </c>
      <c r="J191" s="311">
        <f t="shared" si="5"/>
        <v>0</v>
      </c>
      <c r="K191" s="299"/>
    </row>
    <row r="192" spans="1:11" ht="14.25">
      <c r="A192" s="297">
        <f>IF(B192="","",COUNTA($B$15:B192))</f>
        <v>178</v>
      </c>
      <c r="B192" s="287" t="s">
        <v>239</v>
      </c>
      <c r="C192" s="288" t="s">
        <v>2070</v>
      </c>
      <c r="D192" s="298">
        <v>40848</v>
      </c>
      <c r="E192" s="297">
        <v>1</v>
      </c>
      <c r="F192" s="289">
        <v>771885455</v>
      </c>
      <c r="G192" s="297">
        <v>1</v>
      </c>
      <c r="H192" s="289">
        <v>771885455</v>
      </c>
      <c r="I192" s="310">
        <f t="shared" si="4"/>
        <v>0</v>
      </c>
      <c r="J192" s="311">
        <f t="shared" si="5"/>
        <v>0</v>
      </c>
      <c r="K192" s="299"/>
    </row>
    <row r="193" spans="1:11" ht="14.25">
      <c r="A193" s="297">
        <f>IF(B193="","",COUNTA($B$15:B193))</f>
        <v>179</v>
      </c>
      <c r="B193" s="287" t="s">
        <v>240</v>
      </c>
      <c r="C193" s="288" t="s">
        <v>2071</v>
      </c>
      <c r="D193" s="298">
        <v>40848</v>
      </c>
      <c r="E193" s="297">
        <v>1</v>
      </c>
      <c r="F193" s="289">
        <v>771885455</v>
      </c>
      <c r="G193" s="297">
        <v>1</v>
      </c>
      <c r="H193" s="289">
        <v>771885455</v>
      </c>
      <c r="I193" s="310">
        <f t="shared" si="4"/>
        <v>0</v>
      </c>
      <c r="J193" s="311">
        <f t="shared" si="5"/>
        <v>0</v>
      </c>
      <c r="K193" s="299"/>
    </row>
    <row r="194" spans="1:11" ht="14.25">
      <c r="A194" s="297">
        <f>IF(B194="","",COUNTA($B$15:B194))</f>
        <v>180</v>
      </c>
      <c r="B194" s="287" t="s">
        <v>511</v>
      </c>
      <c r="C194" s="288" t="s">
        <v>988</v>
      </c>
      <c r="D194" s="298">
        <v>41487</v>
      </c>
      <c r="E194" s="297">
        <v>1</v>
      </c>
      <c r="F194" s="289">
        <v>975545455</v>
      </c>
      <c r="G194" s="297">
        <v>1</v>
      </c>
      <c r="H194" s="289">
        <v>975545455</v>
      </c>
      <c r="I194" s="310">
        <f t="shared" si="4"/>
        <v>0</v>
      </c>
      <c r="J194" s="311">
        <f t="shared" si="5"/>
        <v>0</v>
      </c>
      <c r="K194" s="299"/>
    </row>
    <row r="195" spans="1:11" ht="14.25">
      <c r="A195" s="297">
        <f>IF(B195="","",COUNTA($B$15:B195))</f>
        <v>181</v>
      </c>
      <c r="B195" s="287" t="s">
        <v>509</v>
      </c>
      <c r="C195" s="288" t="s">
        <v>986</v>
      </c>
      <c r="D195" s="298">
        <v>41487</v>
      </c>
      <c r="E195" s="297">
        <v>1</v>
      </c>
      <c r="F195" s="289">
        <v>975545455</v>
      </c>
      <c r="G195" s="297">
        <v>1</v>
      </c>
      <c r="H195" s="289">
        <v>975545455</v>
      </c>
      <c r="I195" s="310">
        <f t="shared" si="4"/>
        <v>0</v>
      </c>
      <c r="J195" s="311">
        <f t="shared" si="5"/>
        <v>0</v>
      </c>
      <c r="K195" s="299"/>
    </row>
    <row r="196" spans="1:11" ht="14.25">
      <c r="A196" s="297">
        <f>IF(B196="","",COUNTA($B$15:B196))</f>
        <v>182</v>
      </c>
      <c r="B196" s="287" t="s">
        <v>510</v>
      </c>
      <c r="C196" s="288" t="s">
        <v>987</v>
      </c>
      <c r="D196" s="298">
        <v>41487</v>
      </c>
      <c r="E196" s="297">
        <v>1</v>
      </c>
      <c r="F196" s="289">
        <v>975545455</v>
      </c>
      <c r="G196" s="297">
        <v>1</v>
      </c>
      <c r="H196" s="289">
        <v>975545455</v>
      </c>
      <c r="I196" s="310">
        <f t="shared" si="4"/>
        <v>0</v>
      </c>
      <c r="J196" s="311">
        <f t="shared" si="5"/>
        <v>0</v>
      </c>
      <c r="K196" s="299"/>
    </row>
    <row r="197" spans="1:11" ht="14.25">
      <c r="A197" s="297">
        <f>IF(B197="","",COUNTA($B$15:B197))</f>
        <v>183</v>
      </c>
      <c r="B197" s="287" t="s">
        <v>1022</v>
      </c>
      <c r="C197" s="288" t="s">
        <v>1485</v>
      </c>
      <c r="D197" s="300">
        <v>42005</v>
      </c>
      <c r="E197" s="297">
        <v>1</v>
      </c>
      <c r="F197" s="289">
        <v>1579025455</v>
      </c>
      <c r="G197" s="297">
        <v>1</v>
      </c>
      <c r="H197" s="289">
        <v>1579025455</v>
      </c>
      <c r="I197" s="310">
        <f t="shared" si="4"/>
        <v>0</v>
      </c>
      <c r="J197" s="311">
        <f t="shared" si="5"/>
        <v>0</v>
      </c>
      <c r="K197" s="299"/>
    </row>
    <row r="198" spans="1:11" ht="14.25">
      <c r="A198" s="297">
        <f>IF(B198="","",COUNTA($B$15:B198))</f>
        <v>184</v>
      </c>
      <c r="B198" s="287" t="s">
        <v>1021</v>
      </c>
      <c r="C198" s="288" t="s">
        <v>1484</v>
      </c>
      <c r="D198" s="300">
        <v>42005</v>
      </c>
      <c r="E198" s="297">
        <v>1</v>
      </c>
      <c r="F198" s="289">
        <v>1579025455</v>
      </c>
      <c r="G198" s="297">
        <v>1</v>
      </c>
      <c r="H198" s="289">
        <v>1579025455</v>
      </c>
      <c r="I198" s="310">
        <f t="shared" si="4"/>
        <v>0</v>
      </c>
      <c r="J198" s="311">
        <f t="shared" si="5"/>
        <v>0</v>
      </c>
      <c r="K198" s="299"/>
    </row>
    <row r="199" spans="1:11" ht="14.25">
      <c r="A199" s="297">
        <f>IF(B199="","",COUNTA($B$15:B199))</f>
        <v>185</v>
      </c>
      <c r="B199" s="287" t="s">
        <v>1020</v>
      </c>
      <c r="C199" s="288" t="s">
        <v>1483</v>
      </c>
      <c r="D199" s="300">
        <v>42005</v>
      </c>
      <c r="E199" s="297">
        <v>1</v>
      </c>
      <c r="F199" s="289">
        <v>1579025455</v>
      </c>
      <c r="G199" s="297">
        <v>1</v>
      </c>
      <c r="H199" s="289">
        <v>1579025455</v>
      </c>
      <c r="I199" s="310">
        <f t="shared" si="4"/>
        <v>0</v>
      </c>
      <c r="J199" s="311">
        <f t="shared" si="5"/>
        <v>0</v>
      </c>
      <c r="K199" s="299"/>
    </row>
    <row r="200" spans="1:11" ht="14.25">
      <c r="A200" s="297">
        <f>IF(B200="","",COUNTA($B$15:B200))</f>
        <v>186</v>
      </c>
      <c r="B200" s="287" t="s">
        <v>1049</v>
      </c>
      <c r="C200" s="288" t="s">
        <v>1486</v>
      </c>
      <c r="D200" s="298">
        <v>42036</v>
      </c>
      <c r="E200" s="297">
        <v>1</v>
      </c>
      <c r="F200" s="289">
        <v>1733130000</v>
      </c>
      <c r="G200" s="297">
        <v>1</v>
      </c>
      <c r="H200" s="289">
        <v>1733130000</v>
      </c>
      <c r="I200" s="310">
        <f t="shared" si="4"/>
        <v>0</v>
      </c>
      <c r="J200" s="311">
        <f t="shared" si="5"/>
        <v>0</v>
      </c>
      <c r="K200" s="299"/>
    </row>
    <row r="201" spans="1:11" ht="14.25">
      <c r="A201" s="297">
        <f>IF(B201="","",COUNTA($B$15:B201))</f>
        <v>187</v>
      </c>
      <c r="B201" s="287" t="s">
        <v>1050</v>
      </c>
      <c r="C201" s="288" t="s">
        <v>1487</v>
      </c>
      <c r="D201" s="298">
        <v>42036</v>
      </c>
      <c r="E201" s="297">
        <v>1</v>
      </c>
      <c r="F201" s="289">
        <v>1733130000</v>
      </c>
      <c r="G201" s="297">
        <v>1</v>
      </c>
      <c r="H201" s="289">
        <v>1733130000</v>
      </c>
      <c r="I201" s="310">
        <f t="shared" si="4"/>
        <v>0</v>
      </c>
      <c r="J201" s="311">
        <f t="shared" si="5"/>
        <v>0</v>
      </c>
      <c r="K201" s="299"/>
    </row>
    <row r="202" spans="1:11" ht="14.25">
      <c r="A202" s="297">
        <f>IF(B202="","",COUNTA($B$15:B202))</f>
        <v>188</v>
      </c>
      <c r="B202" s="287" t="s">
        <v>1392</v>
      </c>
      <c r="C202" s="288" t="s">
        <v>1396</v>
      </c>
      <c r="D202" s="298">
        <v>42278</v>
      </c>
      <c r="E202" s="297">
        <v>1</v>
      </c>
      <c r="F202" s="289">
        <v>1500981818</v>
      </c>
      <c r="G202" s="297">
        <v>1</v>
      </c>
      <c r="H202" s="289">
        <v>1500981818</v>
      </c>
      <c r="I202" s="310">
        <f t="shared" si="4"/>
        <v>0</v>
      </c>
      <c r="J202" s="311">
        <f t="shared" si="5"/>
        <v>0</v>
      </c>
      <c r="K202" s="299"/>
    </row>
    <row r="203" spans="1:11" ht="14.25">
      <c r="A203" s="297">
        <f>IF(B203="","",COUNTA($B$15:B203))</f>
        <v>189</v>
      </c>
      <c r="B203" s="287" t="s">
        <v>1391</v>
      </c>
      <c r="C203" s="288" t="s">
        <v>1395</v>
      </c>
      <c r="D203" s="298">
        <v>42278</v>
      </c>
      <c r="E203" s="297">
        <v>1</v>
      </c>
      <c r="F203" s="289">
        <v>1500981818</v>
      </c>
      <c r="G203" s="297">
        <v>1</v>
      </c>
      <c r="H203" s="289">
        <v>1500981818</v>
      </c>
      <c r="I203" s="310">
        <f t="shared" si="4"/>
        <v>0</v>
      </c>
      <c r="J203" s="311">
        <f t="shared" si="5"/>
        <v>0</v>
      </c>
      <c r="K203" s="299"/>
    </row>
    <row r="204" spans="1:11" ht="14.25">
      <c r="A204" s="297">
        <f>IF(B204="","",COUNTA($B$15:B204))</f>
        <v>190</v>
      </c>
      <c r="B204" s="287" t="s">
        <v>1387</v>
      </c>
      <c r="C204" s="288" t="s">
        <v>1388</v>
      </c>
      <c r="D204" s="298">
        <v>42278</v>
      </c>
      <c r="E204" s="297">
        <v>1</v>
      </c>
      <c r="F204" s="289">
        <v>1500981818</v>
      </c>
      <c r="G204" s="297">
        <v>1</v>
      </c>
      <c r="H204" s="289">
        <v>1500981818</v>
      </c>
      <c r="I204" s="310">
        <f t="shared" si="4"/>
        <v>0</v>
      </c>
      <c r="J204" s="311">
        <f t="shared" si="5"/>
        <v>0</v>
      </c>
      <c r="K204" s="299"/>
    </row>
    <row r="205" spans="1:11" ht="14.25">
      <c r="A205" s="297">
        <f>IF(B205="","",COUNTA($B$15:B205))</f>
        <v>191</v>
      </c>
      <c r="B205" s="287" t="s">
        <v>1389</v>
      </c>
      <c r="C205" s="288" t="s">
        <v>1393</v>
      </c>
      <c r="D205" s="298">
        <v>42278</v>
      </c>
      <c r="E205" s="297">
        <v>1</v>
      </c>
      <c r="F205" s="289">
        <v>1500981818</v>
      </c>
      <c r="G205" s="297">
        <v>1</v>
      </c>
      <c r="H205" s="289">
        <v>1500981818</v>
      </c>
      <c r="I205" s="310">
        <f t="shared" si="4"/>
        <v>0</v>
      </c>
      <c r="J205" s="311">
        <f t="shared" si="5"/>
        <v>0</v>
      </c>
      <c r="K205" s="299"/>
    </row>
    <row r="206" spans="1:11" ht="14.25">
      <c r="A206" s="297">
        <f>IF(B206="","",COUNTA($B$15:B206))</f>
        <v>192</v>
      </c>
      <c r="B206" s="287" t="s">
        <v>1390</v>
      </c>
      <c r="C206" s="288" t="s">
        <v>1394</v>
      </c>
      <c r="D206" s="298">
        <v>42278</v>
      </c>
      <c r="E206" s="297">
        <v>1</v>
      </c>
      <c r="F206" s="289">
        <v>1500981818</v>
      </c>
      <c r="G206" s="297">
        <v>1</v>
      </c>
      <c r="H206" s="289">
        <v>1500981818</v>
      </c>
      <c r="I206" s="310">
        <f t="shared" si="4"/>
        <v>0</v>
      </c>
      <c r="J206" s="311">
        <f t="shared" si="5"/>
        <v>0</v>
      </c>
      <c r="K206" s="299"/>
    </row>
    <row r="207" spans="1:11" ht="14.25">
      <c r="A207" s="297">
        <f>IF(B207="","",COUNTA($B$15:B207))</f>
        <v>193</v>
      </c>
      <c r="B207" s="287" t="s">
        <v>1552</v>
      </c>
      <c r="C207" s="291" t="s">
        <v>1553</v>
      </c>
      <c r="D207" s="298">
        <v>42705</v>
      </c>
      <c r="E207" s="297">
        <v>1</v>
      </c>
      <c r="F207" s="289">
        <v>1603808182</v>
      </c>
      <c r="G207" s="297">
        <v>1</v>
      </c>
      <c r="H207" s="289">
        <v>1603808182</v>
      </c>
      <c r="I207" s="310">
        <f t="shared" ref="I207:I220" si="6">G207-E207</f>
        <v>0</v>
      </c>
      <c r="J207" s="311">
        <f t="shared" ref="J207:J220" si="7">H207-F207</f>
        <v>0</v>
      </c>
      <c r="K207" s="299"/>
    </row>
    <row r="208" spans="1:11" ht="14.25">
      <c r="A208" s="297">
        <f>IF(B208="","",COUNTA($B$15:B208))</f>
        <v>194</v>
      </c>
      <c r="B208" s="287" t="s">
        <v>1122</v>
      </c>
      <c r="C208" s="288" t="s">
        <v>1264</v>
      </c>
      <c r="D208" s="298">
        <v>42156</v>
      </c>
      <c r="E208" s="297">
        <v>1</v>
      </c>
      <c r="F208" s="289">
        <v>1922229633</v>
      </c>
      <c r="G208" s="297">
        <v>1</v>
      </c>
      <c r="H208" s="289">
        <v>1922229633</v>
      </c>
      <c r="I208" s="310">
        <f t="shared" si="6"/>
        <v>0</v>
      </c>
      <c r="J208" s="311">
        <f t="shared" si="7"/>
        <v>0</v>
      </c>
      <c r="K208" s="299"/>
    </row>
    <row r="209" spans="1:11" ht="14.25">
      <c r="A209" s="297">
        <f>IF(B209="","",COUNTA($B$15:B209))</f>
        <v>195</v>
      </c>
      <c r="B209" s="287" t="s">
        <v>1124</v>
      </c>
      <c r="C209" s="288" t="s">
        <v>1262</v>
      </c>
      <c r="D209" s="298">
        <v>42156</v>
      </c>
      <c r="E209" s="297">
        <v>1</v>
      </c>
      <c r="F209" s="289">
        <v>1922229631</v>
      </c>
      <c r="G209" s="297">
        <v>1</v>
      </c>
      <c r="H209" s="289">
        <v>1922229631</v>
      </c>
      <c r="I209" s="310">
        <f t="shared" si="6"/>
        <v>0</v>
      </c>
      <c r="J209" s="311">
        <f t="shared" si="7"/>
        <v>0</v>
      </c>
      <c r="K209" s="299"/>
    </row>
    <row r="210" spans="1:11" ht="14.25">
      <c r="A210" s="297">
        <f>IF(B210="","",COUNTA($B$15:B210))</f>
        <v>196</v>
      </c>
      <c r="B210" s="287" t="s">
        <v>1123</v>
      </c>
      <c r="C210" s="288" t="s">
        <v>1263</v>
      </c>
      <c r="D210" s="298">
        <v>42156</v>
      </c>
      <c r="E210" s="297">
        <v>1</v>
      </c>
      <c r="F210" s="289">
        <v>1922229633</v>
      </c>
      <c r="G210" s="297">
        <v>1</v>
      </c>
      <c r="H210" s="289">
        <v>1922229633</v>
      </c>
      <c r="I210" s="310">
        <f t="shared" si="6"/>
        <v>0</v>
      </c>
      <c r="J210" s="311">
        <f t="shared" si="7"/>
        <v>0</v>
      </c>
      <c r="K210" s="299"/>
    </row>
    <row r="211" spans="1:11" ht="14.25">
      <c r="A211" s="297">
        <f>IF(B211="","",COUNTA($B$15:B211))</f>
        <v>197</v>
      </c>
      <c r="B211" s="287" t="s">
        <v>1535</v>
      </c>
      <c r="C211" s="291" t="s">
        <v>1534</v>
      </c>
      <c r="D211" s="298">
        <v>42583</v>
      </c>
      <c r="E211" s="297">
        <v>1</v>
      </c>
      <c r="F211" s="289">
        <v>1248514546</v>
      </c>
      <c r="G211" s="297">
        <v>1</v>
      </c>
      <c r="H211" s="289">
        <v>1248514546</v>
      </c>
      <c r="I211" s="310">
        <f t="shared" si="6"/>
        <v>0</v>
      </c>
      <c r="J211" s="311">
        <f t="shared" si="7"/>
        <v>0</v>
      </c>
      <c r="K211" s="299"/>
    </row>
    <row r="212" spans="1:11" ht="14.25">
      <c r="A212" s="297">
        <f>IF(B212="","",COUNTA($B$15:B212))</f>
        <v>198</v>
      </c>
      <c r="B212" s="287" t="s">
        <v>1532</v>
      </c>
      <c r="C212" s="291" t="s">
        <v>1533</v>
      </c>
      <c r="D212" s="298">
        <v>42583</v>
      </c>
      <c r="E212" s="297">
        <v>1</v>
      </c>
      <c r="F212" s="289">
        <v>1305787273</v>
      </c>
      <c r="G212" s="297">
        <v>1</v>
      </c>
      <c r="H212" s="289">
        <v>1305787273</v>
      </c>
      <c r="I212" s="310">
        <f t="shared" si="6"/>
        <v>0</v>
      </c>
      <c r="J212" s="311">
        <f t="shared" si="7"/>
        <v>0</v>
      </c>
      <c r="K212" s="299"/>
    </row>
    <row r="213" spans="1:11" ht="14.25">
      <c r="A213" s="297">
        <f>IF(B213="","",COUNTA($B$15:B213))</f>
        <v>199</v>
      </c>
      <c r="B213" s="287" t="s">
        <v>33</v>
      </c>
      <c r="C213" s="288" t="s">
        <v>1271</v>
      </c>
      <c r="D213" s="298">
        <v>40725</v>
      </c>
      <c r="E213" s="297">
        <v>1</v>
      </c>
      <c r="F213" s="289">
        <v>585521818</v>
      </c>
      <c r="G213" s="297">
        <v>1</v>
      </c>
      <c r="H213" s="289">
        <v>585521818</v>
      </c>
      <c r="I213" s="310">
        <f t="shared" si="6"/>
        <v>0</v>
      </c>
      <c r="J213" s="311">
        <f t="shared" si="7"/>
        <v>0</v>
      </c>
      <c r="K213" s="299"/>
    </row>
    <row r="214" spans="1:11" ht="14.25">
      <c r="A214" s="297">
        <f>IF(B214="","",COUNTA($B$15:B214))</f>
        <v>200</v>
      </c>
      <c r="B214" s="287" t="s">
        <v>35</v>
      </c>
      <c r="C214" s="288" t="s">
        <v>1273</v>
      </c>
      <c r="D214" s="298">
        <v>40725</v>
      </c>
      <c r="E214" s="297">
        <v>1</v>
      </c>
      <c r="F214" s="289">
        <v>585521818</v>
      </c>
      <c r="G214" s="297">
        <v>1</v>
      </c>
      <c r="H214" s="289">
        <v>585521818</v>
      </c>
      <c r="I214" s="310">
        <f t="shared" si="6"/>
        <v>0</v>
      </c>
      <c r="J214" s="311">
        <f t="shared" si="7"/>
        <v>0</v>
      </c>
      <c r="K214" s="299"/>
    </row>
    <row r="215" spans="1:11" ht="14.25">
      <c r="A215" s="297">
        <f>IF(B215="","",COUNTA($B$15:B215))</f>
        <v>201</v>
      </c>
      <c r="B215" s="287" t="s">
        <v>21</v>
      </c>
      <c r="C215" s="288" t="s">
        <v>1269</v>
      </c>
      <c r="D215" s="298">
        <v>40725</v>
      </c>
      <c r="E215" s="297">
        <v>1</v>
      </c>
      <c r="F215" s="289">
        <v>583703636</v>
      </c>
      <c r="G215" s="297">
        <v>1</v>
      </c>
      <c r="H215" s="289">
        <v>583703636</v>
      </c>
      <c r="I215" s="310">
        <f t="shared" si="6"/>
        <v>0</v>
      </c>
      <c r="J215" s="311">
        <f t="shared" si="7"/>
        <v>0</v>
      </c>
      <c r="K215" s="299"/>
    </row>
    <row r="216" spans="1:11" ht="14.25">
      <c r="A216" s="297">
        <f>IF(B216="","",COUNTA($B$15:B216))</f>
        <v>202</v>
      </c>
      <c r="B216" s="287" t="s">
        <v>22</v>
      </c>
      <c r="C216" s="288" t="s">
        <v>1270</v>
      </c>
      <c r="D216" s="298">
        <v>40725</v>
      </c>
      <c r="E216" s="297">
        <v>1</v>
      </c>
      <c r="F216" s="289">
        <v>583703636</v>
      </c>
      <c r="G216" s="297">
        <v>1</v>
      </c>
      <c r="H216" s="289">
        <v>583703636</v>
      </c>
      <c r="I216" s="310">
        <f t="shared" si="6"/>
        <v>0</v>
      </c>
      <c r="J216" s="311">
        <f t="shared" si="7"/>
        <v>0</v>
      </c>
      <c r="K216" s="299"/>
    </row>
    <row r="217" spans="1:11" ht="14.25">
      <c r="A217" s="297">
        <f>IF(B217="","",COUNTA($B$15:B217))</f>
        <v>203</v>
      </c>
      <c r="B217" s="287" t="s">
        <v>34</v>
      </c>
      <c r="C217" s="288" t="s">
        <v>1272</v>
      </c>
      <c r="D217" s="298">
        <v>40725</v>
      </c>
      <c r="E217" s="297">
        <v>1</v>
      </c>
      <c r="F217" s="289">
        <v>585521818</v>
      </c>
      <c r="G217" s="297">
        <v>1</v>
      </c>
      <c r="H217" s="289">
        <v>585521818</v>
      </c>
      <c r="I217" s="310">
        <f t="shared" si="6"/>
        <v>0</v>
      </c>
      <c r="J217" s="311">
        <f t="shared" si="7"/>
        <v>0</v>
      </c>
      <c r="K217" s="299"/>
    </row>
    <row r="218" spans="1:11" ht="14.25">
      <c r="A218" s="297">
        <f>IF(B218="","",COUNTA($B$15:B218))</f>
        <v>204</v>
      </c>
      <c r="B218" s="287" t="s">
        <v>267</v>
      </c>
      <c r="C218" s="288" t="s">
        <v>1276</v>
      </c>
      <c r="D218" s="298">
        <v>40756</v>
      </c>
      <c r="E218" s="297">
        <v>1</v>
      </c>
      <c r="F218" s="289">
        <v>671885455</v>
      </c>
      <c r="G218" s="297">
        <v>1</v>
      </c>
      <c r="H218" s="289">
        <v>671885455</v>
      </c>
      <c r="I218" s="310">
        <f t="shared" si="6"/>
        <v>0</v>
      </c>
      <c r="J218" s="311">
        <f t="shared" si="7"/>
        <v>0</v>
      </c>
      <c r="K218" s="299"/>
    </row>
    <row r="219" spans="1:11" ht="14.25">
      <c r="A219" s="297">
        <f>IF(B219="","",COUNTA($B$15:B219))</f>
        <v>205</v>
      </c>
      <c r="B219" s="287" t="s">
        <v>265</v>
      </c>
      <c r="C219" s="288" t="s">
        <v>1274</v>
      </c>
      <c r="D219" s="298">
        <v>40756</v>
      </c>
      <c r="E219" s="297">
        <v>1</v>
      </c>
      <c r="F219" s="289">
        <v>671885455</v>
      </c>
      <c r="G219" s="297">
        <v>1</v>
      </c>
      <c r="H219" s="289">
        <v>671885455</v>
      </c>
      <c r="I219" s="310">
        <f t="shared" si="6"/>
        <v>0</v>
      </c>
      <c r="J219" s="311">
        <f t="shared" si="7"/>
        <v>0</v>
      </c>
      <c r="K219" s="299"/>
    </row>
    <row r="220" spans="1:11" ht="14.25">
      <c r="A220" s="297">
        <f>IF(B220="","",COUNTA($B$15:B220))</f>
        <v>206</v>
      </c>
      <c r="B220" s="287" t="s">
        <v>266</v>
      </c>
      <c r="C220" s="288" t="s">
        <v>1275</v>
      </c>
      <c r="D220" s="298">
        <v>40756</v>
      </c>
      <c r="E220" s="297">
        <v>1</v>
      </c>
      <c r="F220" s="289">
        <v>671885455</v>
      </c>
      <c r="G220" s="297">
        <v>1</v>
      </c>
      <c r="H220" s="289">
        <v>671885455</v>
      </c>
      <c r="I220" s="310">
        <f t="shared" si="6"/>
        <v>0</v>
      </c>
      <c r="J220" s="311">
        <f t="shared" si="7"/>
        <v>0</v>
      </c>
      <c r="K220" s="299"/>
    </row>
    <row r="221" spans="1:11">
      <c r="A221" s="326"/>
      <c r="B221" s="327"/>
      <c r="C221" s="328"/>
      <c r="D221" s="325" t="s">
        <v>2034</v>
      </c>
      <c r="E221" s="322">
        <f t="shared" ref="E221:J221" si="8">SUM(E15:E220)</f>
        <v>206</v>
      </c>
      <c r="F221" s="282">
        <f t="shared" si="8"/>
        <v>83700173503.204453</v>
      </c>
      <c r="G221" s="322">
        <f t="shared" si="8"/>
        <v>206</v>
      </c>
      <c r="H221" s="282">
        <f t="shared" si="8"/>
        <v>83700173503.204453</v>
      </c>
      <c r="I221" s="323">
        <f t="shared" si="8"/>
        <v>0</v>
      </c>
      <c r="J221" s="324">
        <f t="shared" si="8"/>
        <v>0</v>
      </c>
      <c r="K221" s="313"/>
    </row>
    <row r="222" spans="1:11" customFormat="1" ht="12.75"/>
    <row r="223" spans="1:11" customFormat="1" ht="12.75"/>
    <row r="224" spans="1:11" customFormat="1" ht="15" customHeight="1">
      <c r="A224" s="398" t="s">
        <v>2057</v>
      </c>
      <c r="B224" s="398"/>
      <c r="C224" s="398"/>
      <c r="D224" s="398"/>
      <c r="E224" s="398"/>
      <c r="F224" s="398"/>
      <c r="G224" s="398"/>
      <c r="H224" s="398"/>
      <c r="I224" s="398"/>
      <c r="J224" s="329" t="s">
        <v>2058</v>
      </c>
      <c r="K224" s="329"/>
    </row>
    <row r="225" spans="1:10" customFormat="1" ht="14.25">
      <c r="C225" s="280"/>
      <c r="E225" s="294"/>
      <c r="F225" s="281"/>
      <c r="H225" s="278"/>
      <c r="I225" s="278"/>
    </row>
    <row r="226" spans="1:10" customFormat="1" ht="14.25">
      <c r="C226" s="280"/>
      <c r="E226" s="294"/>
      <c r="F226" s="281"/>
      <c r="H226" s="278"/>
      <c r="I226" s="278"/>
    </row>
    <row r="227" spans="1:10" customFormat="1" ht="14.25">
      <c r="C227" s="280"/>
      <c r="E227" s="294"/>
      <c r="F227" s="281"/>
      <c r="H227" s="278"/>
      <c r="I227" s="278"/>
    </row>
    <row r="228" spans="1:10" customFormat="1" ht="14.25">
      <c r="C228" s="280"/>
      <c r="E228" s="294"/>
      <c r="F228" s="281"/>
      <c r="H228" s="278"/>
      <c r="I228" s="278"/>
    </row>
    <row r="229" spans="1:10" customFormat="1" ht="14.25">
      <c r="C229" s="280"/>
      <c r="E229" s="294"/>
      <c r="F229" s="281"/>
      <c r="H229" s="278"/>
      <c r="I229" s="278"/>
    </row>
    <row r="230" spans="1:10" customFormat="1" ht="15" customHeight="1">
      <c r="A230" s="398" t="s">
        <v>2067</v>
      </c>
      <c r="B230" s="398"/>
      <c r="C230" s="398"/>
      <c r="D230" s="398"/>
      <c r="E230" s="398"/>
      <c r="F230" s="398"/>
      <c r="G230" s="398"/>
      <c r="H230" s="398"/>
      <c r="I230" s="398"/>
      <c r="J230" s="329" t="s">
        <v>2059</v>
      </c>
    </row>
  </sheetData>
  <autoFilter ref="A14:N221"/>
  <sortState ref="B15:K220">
    <sortCondition ref="C15:C220"/>
  </sortState>
  <mergeCells count="12">
    <mergeCell ref="H1:J1"/>
    <mergeCell ref="H2:J2"/>
    <mergeCell ref="K13:K14"/>
    <mergeCell ref="A224:I224"/>
    <mergeCell ref="A230:I230"/>
    <mergeCell ref="A13:A14"/>
    <mergeCell ref="B13:B14"/>
    <mergeCell ref="C13:C14"/>
    <mergeCell ref="D13:D14"/>
    <mergeCell ref="E13:F13"/>
    <mergeCell ref="G13:H13"/>
    <mergeCell ref="I13:J13"/>
  </mergeCells>
  <conditionalFormatting sqref="A120">
    <cfRule type="duplicateValues" dxfId="63" priority="103"/>
  </conditionalFormatting>
  <conditionalFormatting sqref="A120">
    <cfRule type="duplicateValues" dxfId="62" priority="104"/>
  </conditionalFormatting>
  <conditionalFormatting sqref="A121:A122">
    <cfRule type="duplicateValues" dxfId="61" priority="101"/>
  </conditionalFormatting>
  <conditionalFormatting sqref="A121:A122">
    <cfRule type="duplicateValues" dxfId="60" priority="102"/>
  </conditionalFormatting>
  <conditionalFormatting sqref="A123">
    <cfRule type="duplicateValues" dxfId="59" priority="99"/>
  </conditionalFormatting>
  <conditionalFormatting sqref="A123">
    <cfRule type="duplicateValues" dxfId="58" priority="100"/>
  </conditionalFormatting>
  <conditionalFormatting sqref="A124">
    <cfRule type="duplicateValues" dxfId="57" priority="97"/>
  </conditionalFormatting>
  <conditionalFormatting sqref="A124">
    <cfRule type="duplicateValues" dxfId="56" priority="98"/>
  </conditionalFormatting>
  <conditionalFormatting sqref="A125">
    <cfRule type="duplicateValues" dxfId="55" priority="95"/>
  </conditionalFormatting>
  <conditionalFormatting sqref="A125">
    <cfRule type="duplicateValues" dxfId="54" priority="96"/>
  </conditionalFormatting>
  <conditionalFormatting sqref="A126">
    <cfRule type="duplicateValues" dxfId="53" priority="90"/>
  </conditionalFormatting>
  <conditionalFormatting sqref="A126">
    <cfRule type="duplicateValues" dxfId="52" priority="91"/>
  </conditionalFormatting>
  <conditionalFormatting sqref="A127:A135">
    <cfRule type="duplicateValues" dxfId="51" priority="119"/>
  </conditionalFormatting>
  <conditionalFormatting sqref="A136">
    <cfRule type="duplicateValues" dxfId="50" priority="89"/>
  </conditionalFormatting>
  <conditionalFormatting sqref="A137">
    <cfRule type="duplicateValues" dxfId="49" priority="88"/>
  </conditionalFormatting>
  <conditionalFormatting sqref="A138">
    <cfRule type="duplicateValues" dxfId="48" priority="83"/>
  </conditionalFormatting>
  <conditionalFormatting sqref="A139">
    <cfRule type="duplicateValues" dxfId="47" priority="82"/>
  </conditionalFormatting>
  <conditionalFormatting sqref="A140">
    <cfRule type="duplicateValues" dxfId="46" priority="81"/>
  </conditionalFormatting>
  <conditionalFormatting sqref="A147">
    <cfRule type="duplicateValues" dxfId="45" priority="80"/>
  </conditionalFormatting>
  <conditionalFormatting sqref="B147">
    <cfRule type="duplicateValues" dxfId="44" priority="79"/>
  </conditionalFormatting>
  <conditionalFormatting sqref="A141:A146">
    <cfRule type="duplicateValues" dxfId="43" priority="120"/>
  </conditionalFormatting>
  <conditionalFormatting sqref="A148:A150">
    <cfRule type="duplicateValues" dxfId="42" priority="68"/>
  </conditionalFormatting>
  <conditionalFormatting sqref="B148">
    <cfRule type="duplicateValues" dxfId="41" priority="67"/>
  </conditionalFormatting>
  <conditionalFormatting sqref="B149:B150">
    <cfRule type="duplicateValues" dxfId="40" priority="66"/>
  </conditionalFormatting>
  <conditionalFormatting sqref="A151:A154">
    <cfRule type="duplicateValues" dxfId="39" priority="60"/>
  </conditionalFormatting>
  <conditionalFormatting sqref="B151:B155">
    <cfRule type="duplicateValues" dxfId="38" priority="59"/>
  </conditionalFormatting>
  <conditionalFormatting sqref="A155">
    <cfRule type="duplicateValues" dxfId="37" priority="58"/>
  </conditionalFormatting>
  <conditionalFormatting sqref="A156">
    <cfRule type="duplicateValues" dxfId="36" priority="51"/>
  </conditionalFormatting>
  <conditionalFormatting sqref="B156:B157">
    <cfRule type="duplicateValues" dxfId="35" priority="50"/>
  </conditionalFormatting>
  <conditionalFormatting sqref="A157 A159:A161">
    <cfRule type="duplicateValues" dxfId="34" priority="49"/>
  </conditionalFormatting>
  <conditionalFormatting sqref="B158:B160">
    <cfRule type="duplicateValues" dxfId="33" priority="48"/>
  </conditionalFormatting>
  <conditionalFormatting sqref="A158">
    <cfRule type="duplicateValues" dxfId="32" priority="47"/>
  </conditionalFormatting>
  <conditionalFormatting sqref="A162">
    <cfRule type="duplicateValues" dxfId="31" priority="46"/>
  </conditionalFormatting>
  <conditionalFormatting sqref="B162:B163">
    <cfRule type="duplicateValues" dxfId="30" priority="45"/>
  </conditionalFormatting>
  <conditionalFormatting sqref="A163 A165">
    <cfRule type="duplicateValues" dxfId="29" priority="44"/>
  </conditionalFormatting>
  <conditionalFormatting sqref="A164">
    <cfRule type="duplicateValues" dxfId="28" priority="43"/>
  </conditionalFormatting>
  <conditionalFormatting sqref="B164:B166">
    <cfRule type="duplicateValues" dxfId="27" priority="42"/>
  </conditionalFormatting>
  <conditionalFormatting sqref="B161">
    <cfRule type="duplicateValues" dxfId="26" priority="38"/>
  </conditionalFormatting>
  <conditionalFormatting sqref="A166">
    <cfRule type="duplicateValues" dxfId="25" priority="37"/>
  </conditionalFormatting>
  <conditionalFormatting sqref="B167">
    <cfRule type="duplicateValues" dxfId="24" priority="32"/>
  </conditionalFormatting>
  <conditionalFormatting sqref="A167">
    <cfRule type="duplicateValues" dxfId="23" priority="31"/>
  </conditionalFormatting>
  <conditionalFormatting sqref="B168">
    <cfRule type="duplicateValues" dxfId="22" priority="26"/>
  </conditionalFormatting>
  <conditionalFormatting sqref="A168">
    <cfRule type="duplicateValues" dxfId="21" priority="25"/>
  </conditionalFormatting>
  <conditionalFormatting sqref="A169">
    <cfRule type="duplicateValues" dxfId="20" priority="24"/>
  </conditionalFormatting>
  <conditionalFormatting sqref="B169">
    <cfRule type="duplicateValues" dxfId="19" priority="23"/>
  </conditionalFormatting>
  <conditionalFormatting sqref="A170">
    <cfRule type="duplicateValues" dxfId="18" priority="15"/>
  </conditionalFormatting>
  <conditionalFormatting sqref="B170">
    <cfRule type="duplicateValues" dxfId="17" priority="14"/>
  </conditionalFormatting>
  <conditionalFormatting sqref="A171:A173">
    <cfRule type="duplicateValues" dxfId="16" priority="13"/>
  </conditionalFormatting>
  <conditionalFormatting sqref="A174">
    <cfRule type="duplicateValues" dxfId="15" priority="12"/>
  </conditionalFormatting>
  <conditionalFormatting sqref="B174">
    <cfRule type="duplicateValues" dxfId="14" priority="11"/>
  </conditionalFormatting>
  <conditionalFormatting sqref="B175">
    <cfRule type="duplicateValues" dxfId="13" priority="10"/>
  </conditionalFormatting>
  <conditionalFormatting sqref="B179">
    <cfRule type="duplicateValues" dxfId="12" priority="9"/>
  </conditionalFormatting>
  <conditionalFormatting sqref="B171:B173 B177">
    <cfRule type="duplicateValues" dxfId="11" priority="123"/>
  </conditionalFormatting>
  <conditionalFormatting sqref="A175 A177 A179">
    <cfRule type="duplicateValues" dxfId="10" priority="124"/>
  </conditionalFormatting>
  <conditionalFormatting sqref="B176">
    <cfRule type="duplicateValues" dxfId="9" priority="3"/>
  </conditionalFormatting>
  <conditionalFormatting sqref="A176">
    <cfRule type="duplicateValues" dxfId="8" priority="4"/>
  </conditionalFormatting>
  <conditionalFormatting sqref="B178">
    <cfRule type="duplicateValues" dxfId="7" priority="1"/>
  </conditionalFormatting>
  <conditionalFormatting sqref="A178">
    <cfRule type="duplicateValues" dxfId="6" priority="2"/>
  </conditionalFormatting>
  <conditionalFormatting sqref="A180:A190 A193:A220">
    <cfRule type="duplicateValues" dxfId="5" priority="1006"/>
  </conditionalFormatting>
  <conditionalFormatting sqref="A15:A119 A191:A192">
    <cfRule type="duplicateValues" dxfId="4" priority="1009"/>
  </conditionalFormatting>
  <conditionalFormatting sqref="A15:A119">
    <cfRule type="duplicateValues" dxfId="3" priority="1011"/>
  </conditionalFormatting>
  <conditionalFormatting sqref="B180:B220 B15:B146">
    <cfRule type="duplicateValues" dxfId="2" priority="1013"/>
  </conditionalFormatting>
  <pageMargins left="0.27" right="0.23" top="0.46" bottom="0.53" header="0.31" footer="0.3"/>
  <pageSetup paperSize="9" scale="66" fitToHeight="0" orientation="landscape" r:id="rId1"/>
  <headerFooter scaleWithDoc="0" alignWithMargins="0">
    <oddFooter>Page &amp;P of &amp;N</oddFooter>
  </headerFooter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K25"/>
  <sheetViews>
    <sheetView showGridLines="0" zoomScaleNormal="100" workbookViewId="0">
      <pane ySplit="14" topLeftCell="A15" activePane="bottomLeft" state="frozen"/>
      <selection activeCell="I15" sqref="I15"/>
      <selection pane="bottomLeft" activeCell="I15" sqref="I15"/>
    </sheetView>
  </sheetViews>
  <sheetFormatPr defaultColWidth="12.7109375" defaultRowHeight="15"/>
  <cols>
    <col min="1" max="1" width="8.140625" style="283" customWidth="1"/>
    <col min="2" max="2" width="14.42578125" style="280" customWidth="1"/>
    <col min="3" max="3" width="40.140625" style="280" customWidth="1"/>
    <col min="4" max="4" width="19" style="278" customWidth="1"/>
    <col min="5" max="5" width="11.7109375" style="279" customWidth="1"/>
    <col min="6" max="6" width="19.42578125" style="281" customWidth="1"/>
    <col min="7" max="7" width="11.7109375" style="278" customWidth="1"/>
    <col min="8" max="8" width="19.42578125" style="278" customWidth="1"/>
    <col min="9" max="9" width="11.7109375" style="278" customWidth="1"/>
    <col min="10" max="10" width="19.42578125" style="278" customWidth="1"/>
    <col min="11" max="11" width="31.42578125" style="278" customWidth="1"/>
    <col min="12" max="16384" width="12.7109375" style="278"/>
  </cols>
  <sheetData>
    <row r="1" spans="1:11" customFormat="1" ht="15.75">
      <c r="A1" s="334" t="s">
        <v>2042</v>
      </c>
      <c r="D1" s="278"/>
      <c r="H1" s="388" t="s">
        <v>2043</v>
      </c>
      <c r="I1" s="389"/>
      <c r="J1" s="390"/>
      <c r="K1" s="306"/>
    </row>
    <row r="2" spans="1:11" customFormat="1" ht="28.5" customHeight="1">
      <c r="A2" s="334" t="s">
        <v>2095</v>
      </c>
      <c r="D2" s="278"/>
      <c r="H2" s="394" t="s">
        <v>2045</v>
      </c>
      <c r="I2" s="395"/>
      <c r="J2" s="396"/>
      <c r="K2" s="306"/>
    </row>
    <row r="3" spans="1:11" customFormat="1" ht="26.25">
      <c r="A3" s="312" t="s">
        <v>2044</v>
      </c>
      <c r="B3" s="278"/>
      <c r="C3" s="293"/>
      <c r="D3" s="293"/>
      <c r="E3" s="293"/>
      <c r="F3" s="293"/>
      <c r="G3" s="293"/>
      <c r="H3" s="293"/>
      <c r="I3" s="306"/>
    </row>
    <row r="4" spans="1:11">
      <c r="A4" s="304" t="s">
        <v>2060</v>
      </c>
      <c r="B4" s="305"/>
      <c r="C4" s="305"/>
      <c r="D4" s="306"/>
      <c r="E4" s="305"/>
      <c r="F4" s="305"/>
      <c r="G4" s="306"/>
      <c r="H4" s="306"/>
      <c r="I4" s="306"/>
      <c r="J4" s="306"/>
      <c r="K4" s="306"/>
    </row>
    <row r="5" spans="1:11" ht="14.25">
      <c r="A5" s="304" t="s">
        <v>2046</v>
      </c>
      <c r="C5" s="304" t="s">
        <v>2047</v>
      </c>
      <c r="D5" s="304" t="s">
        <v>2048</v>
      </c>
      <c r="E5" s="281"/>
      <c r="F5" s="304" t="s">
        <v>2049</v>
      </c>
      <c r="I5" s="306"/>
      <c r="J5" s="306"/>
      <c r="K5" s="306"/>
    </row>
    <row r="6" spans="1:11">
      <c r="A6" s="305"/>
      <c r="C6" s="304" t="s">
        <v>2063</v>
      </c>
      <c r="D6" s="304" t="s">
        <v>2051</v>
      </c>
      <c r="E6" s="281"/>
      <c r="F6" s="304" t="s">
        <v>2110</v>
      </c>
      <c r="I6" s="306"/>
      <c r="J6" s="306"/>
      <c r="K6" s="306"/>
    </row>
    <row r="7" spans="1:11">
      <c r="A7" s="305"/>
      <c r="C7" s="304" t="s">
        <v>2050</v>
      </c>
      <c r="D7" s="304" t="s">
        <v>2051</v>
      </c>
      <c r="E7" s="281"/>
      <c r="F7" s="304" t="s">
        <v>2052</v>
      </c>
      <c r="I7" s="306"/>
      <c r="J7" s="306"/>
      <c r="K7" s="306"/>
    </row>
    <row r="8" spans="1:11">
      <c r="A8" s="305"/>
      <c r="C8" s="304" t="s">
        <v>2053</v>
      </c>
      <c r="D8" s="304" t="s">
        <v>2054</v>
      </c>
      <c r="E8" s="281"/>
      <c r="F8" s="304" t="s">
        <v>2052</v>
      </c>
      <c r="I8" s="306"/>
      <c r="J8" s="306"/>
      <c r="K8" s="306"/>
    </row>
    <row r="9" spans="1:11">
      <c r="A9" s="305"/>
      <c r="C9" s="304" t="s">
        <v>2061</v>
      </c>
      <c r="D9" s="304" t="s">
        <v>2062</v>
      </c>
      <c r="E9" s="281"/>
      <c r="F9" s="304" t="s">
        <v>2052</v>
      </c>
      <c r="I9" s="306"/>
      <c r="J9" s="306"/>
      <c r="K9" s="306"/>
    </row>
    <row r="10" spans="1:11">
      <c r="A10" s="305"/>
      <c r="C10" s="304" t="s">
        <v>2055</v>
      </c>
      <c r="D10" s="304" t="s">
        <v>2051</v>
      </c>
      <c r="E10" s="281"/>
      <c r="F10" s="304" t="s">
        <v>2052</v>
      </c>
      <c r="I10" s="306"/>
      <c r="J10" s="306"/>
      <c r="K10" s="306"/>
    </row>
    <row r="11" spans="1:11">
      <c r="A11" s="304" t="s">
        <v>2056</v>
      </c>
      <c r="B11" s="305"/>
      <c r="C11" s="305"/>
      <c r="D11" s="306"/>
      <c r="E11" s="305"/>
      <c r="F11" s="305"/>
      <c r="G11" s="306"/>
      <c r="H11" s="306"/>
      <c r="I11" s="306"/>
      <c r="J11" s="306"/>
      <c r="K11" s="306"/>
    </row>
    <row r="12" spans="1:11" ht="14.25">
      <c r="A12" s="278"/>
      <c r="B12" s="278"/>
      <c r="C12" s="278"/>
      <c r="E12" s="278"/>
      <c r="F12" s="278"/>
    </row>
    <row r="13" spans="1:11" ht="18.75" customHeight="1">
      <c r="A13" s="399" t="s">
        <v>1905</v>
      </c>
      <c r="B13" s="399" t="s">
        <v>2035</v>
      </c>
      <c r="C13" s="399" t="s">
        <v>1946</v>
      </c>
      <c r="D13" s="400" t="s">
        <v>2064</v>
      </c>
      <c r="E13" s="399" t="s">
        <v>2036</v>
      </c>
      <c r="F13" s="399"/>
      <c r="G13" s="399" t="s">
        <v>2037</v>
      </c>
      <c r="H13" s="399"/>
      <c r="I13" s="399" t="s">
        <v>2038</v>
      </c>
      <c r="J13" s="399"/>
      <c r="K13" s="397" t="s">
        <v>2039</v>
      </c>
    </row>
    <row r="14" spans="1:11" ht="18.75" customHeight="1">
      <c r="A14" s="399"/>
      <c r="B14" s="399"/>
      <c r="C14" s="399"/>
      <c r="D14" s="400"/>
      <c r="E14" s="315" t="s">
        <v>2040</v>
      </c>
      <c r="F14" s="315" t="s">
        <v>2041</v>
      </c>
      <c r="G14" s="315" t="s">
        <v>2040</v>
      </c>
      <c r="H14" s="315" t="s">
        <v>2041</v>
      </c>
      <c r="I14" s="315" t="s">
        <v>2040</v>
      </c>
      <c r="J14" s="315" t="s">
        <v>2041</v>
      </c>
      <c r="K14" s="397"/>
    </row>
    <row r="15" spans="1:11" ht="14.25">
      <c r="A15" s="295">
        <f>IF(B15="","",COUNTA($B$15:B15))</f>
        <v>1</v>
      </c>
      <c r="B15" s="284" t="s">
        <v>559</v>
      </c>
      <c r="C15" s="285" t="s">
        <v>1182</v>
      </c>
      <c r="D15" s="296">
        <v>39783</v>
      </c>
      <c r="E15" s="295">
        <v>1</v>
      </c>
      <c r="F15" s="286">
        <v>79927691</v>
      </c>
      <c r="G15" s="295">
        <v>1</v>
      </c>
      <c r="H15" s="286">
        <v>79927691</v>
      </c>
      <c r="I15" s="308">
        <f t="shared" ref="I15:J15" si="0">G15-E15</f>
        <v>0</v>
      </c>
      <c r="J15" s="309">
        <f t="shared" si="0"/>
        <v>0</v>
      </c>
      <c r="K15" s="307"/>
    </row>
    <row r="16" spans="1:11">
      <c r="A16" s="326"/>
      <c r="B16" s="327"/>
      <c r="C16" s="328"/>
      <c r="D16" s="325" t="s">
        <v>2034</v>
      </c>
      <c r="E16" s="322">
        <f t="shared" ref="E16:J16" si="1">SUM(E15:E15)</f>
        <v>1</v>
      </c>
      <c r="F16" s="282">
        <f t="shared" si="1"/>
        <v>79927691</v>
      </c>
      <c r="G16" s="322">
        <f t="shared" si="1"/>
        <v>1</v>
      </c>
      <c r="H16" s="282">
        <f t="shared" si="1"/>
        <v>79927691</v>
      </c>
      <c r="I16" s="323">
        <f t="shared" si="1"/>
        <v>0</v>
      </c>
      <c r="J16" s="324">
        <f t="shared" si="1"/>
        <v>0</v>
      </c>
      <c r="K16" s="313"/>
    </row>
    <row r="17" spans="1:11" customFormat="1" ht="12.75"/>
    <row r="18" spans="1:11" customFormat="1" ht="12.75"/>
    <row r="19" spans="1:11" customFormat="1" ht="15" customHeight="1">
      <c r="A19" s="398" t="s">
        <v>2057</v>
      </c>
      <c r="B19" s="398"/>
      <c r="C19" s="398"/>
      <c r="D19" s="398"/>
      <c r="E19" s="398"/>
      <c r="F19" s="398"/>
      <c r="G19" s="398"/>
      <c r="H19" s="398"/>
      <c r="I19" s="398"/>
      <c r="J19" s="329" t="s">
        <v>2058</v>
      </c>
      <c r="K19" s="329"/>
    </row>
    <row r="20" spans="1:11" customFormat="1" ht="14.25">
      <c r="C20" s="280"/>
      <c r="E20" s="294"/>
      <c r="F20" s="281"/>
      <c r="H20" s="278"/>
      <c r="I20" s="278"/>
    </row>
    <row r="21" spans="1:11" customFormat="1" ht="14.25">
      <c r="C21" s="280"/>
      <c r="E21" s="294"/>
      <c r="F21" s="281"/>
      <c r="H21" s="278"/>
      <c r="I21" s="278"/>
    </row>
    <row r="22" spans="1:11" customFormat="1" ht="14.25">
      <c r="C22" s="280"/>
      <c r="E22" s="294"/>
      <c r="F22" s="281"/>
      <c r="H22" s="278"/>
      <c r="I22" s="278"/>
    </row>
    <row r="23" spans="1:11" customFormat="1" ht="14.25">
      <c r="C23" s="280"/>
      <c r="E23" s="294"/>
      <c r="F23" s="281"/>
      <c r="H23" s="278"/>
      <c r="I23" s="278"/>
    </row>
    <row r="24" spans="1:11" customFormat="1" ht="14.25">
      <c r="C24" s="280"/>
      <c r="E24" s="294"/>
      <c r="F24" s="281"/>
      <c r="H24" s="278"/>
      <c r="I24" s="278"/>
    </row>
    <row r="25" spans="1:11" customFormat="1" ht="15" customHeight="1">
      <c r="A25" s="398" t="s">
        <v>2067</v>
      </c>
      <c r="B25" s="398"/>
      <c r="C25" s="398"/>
      <c r="D25" s="398"/>
      <c r="E25" s="398"/>
      <c r="F25" s="398"/>
      <c r="G25" s="398"/>
      <c r="H25" s="398"/>
      <c r="I25" s="398"/>
      <c r="J25" s="329" t="s">
        <v>2059</v>
      </c>
    </row>
  </sheetData>
  <autoFilter ref="A14:N16"/>
  <mergeCells count="12">
    <mergeCell ref="H1:J1"/>
    <mergeCell ref="H2:J2"/>
    <mergeCell ref="K13:K14"/>
    <mergeCell ref="A19:I19"/>
    <mergeCell ref="A25:I25"/>
    <mergeCell ref="A13:A14"/>
    <mergeCell ref="B13:B14"/>
    <mergeCell ref="C13:C14"/>
    <mergeCell ref="D13:D14"/>
    <mergeCell ref="E13:F13"/>
    <mergeCell ref="G13:H13"/>
    <mergeCell ref="I13:J13"/>
  </mergeCells>
  <conditionalFormatting sqref="A15">
    <cfRule type="duplicateValues" dxfId="1" priority="1004"/>
  </conditionalFormatting>
  <conditionalFormatting sqref="B15">
    <cfRule type="duplicateValues" dxfId="0" priority="1005"/>
  </conditionalFormatting>
  <pageMargins left="0.27" right="0.23" top="0.46" bottom="0.53" header="0.31" footer="0.3"/>
  <pageSetup paperSize="9" scale="70" fitToHeight="0" orientation="landscape" r:id="rId1"/>
  <headerFooter scaleWithDoc="0" alignWithMargins="0">
    <oddFooter>Page &amp;P of 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9" tint="0.79998168889431442"/>
    <pageSetUpPr fitToPage="1"/>
  </sheetPr>
  <dimension ref="A1:G38"/>
  <sheetViews>
    <sheetView showGridLines="0" workbookViewId="0">
      <pane ySplit="1" topLeftCell="A2" activePane="bottomLeft" state="frozen"/>
      <selection activeCell="A17" sqref="A17"/>
      <selection pane="bottomLeft" activeCell="A17" sqref="A17"/>
    </sheetView>
  </sheetViews>
  <sheetFormatPr defaultColWidth="15" defaultRowHeight="12.75"/>
  <cols>
    <col min="1" max="1" width="10.7109375" style="44" customWidth="1"/>
    <col min="2" max="2" width="45" style="44" bestFit="1" customWidth="1"/>
    <col min="3" max="3" width="14.7109375" style="44" customWidth="1"/>
    <col min="4" max="4" width="15.28515625" style="46" customWidth="1"/>
    <col min="5" max="5" width="14" style="46" customWidth="1"/>
    <col min="6" max="6" width="13.140625" style="44" bestFit="1" customWidth="1"/>
    <col min="7" max="16384" width="15" style="44"/>
  </cols>
  <sheetData>
    <row r="1" spans="1:7" ht="24.4" customHeight="1">
      <c r="A1" s="401" t="s">
        <v>1686</v>
      </c>
      <c r="B1" s="401"/>
      <c r="C1" s="401"/>
      <c r="D1" s="401"/>
      <c r="E1" s="401"/>
    </row>
    <row r="2" spans="1:7">
      <c r="C2" s="84"/>
      <c r="D2" s="85"/>
    </row>
    <row r="3" spans="1:7">
      <c r="A3" s="169" t="s">
        <v>1704</v>
      </c>
      <c r="B3" s="170"/>
      <c r="C3" s="224" t="s">
        <v>1116</v>
      </c>
      <c r="D3" s="225" t="s">
        <v>1687</v>
      </c>
      <c r="E3" s="225" t="s">
        <v>1688</v>
      </c>
    </row>
    <row r="4" spans="1:7" s="75" customFormat="1">
      <c r="A4" s="177" t="s">
        <v>1696</v>
      </c>
      <c r="B4" s="112" t="s">
        <v>1697</v>
      </c>
      <c r="C4" s="200">
        <f t="shared" ref="C4:C9" si="0">E4-D4</f>
        <v>2083333</v>
      </c>
      <c r="D4" s="214"/>
      <c r="E4" s="217">
        <v>2083333</v>
      </c>
      <c r="F4" s="44"/>
    </row>
    <row r="5" spans="1:7" s="75" customFormat="1">
      <c r="A5" s="184" t="s">
        <v>1698</v>
      </c>
      <c r="B5" s="119" t="s">
        <v>1699</v>
      </c>
      <c r="C5" s="201">
        <f t="shared" si="0"/>
        <v>13517640</v>
      </c>
      <c r="D5" s="215"/>
      <c r="E5" s="212">
        <v>13517640</v>
      </c>
      <c r="F5" s="44"/>
    </row>
    <row r="6" spans="1:7" s="75" customFormat="1">
      <c r="A6" s="175" t="s">
        <v>1700</v>
      </c>
      <c r="B6" s="107" t="s">
        <v>1703</v>
      </c>
      <c r="C6" s="201">
        <f t="shared" si="0"/>
        <v>17763042</v>
      </c>
      <c r="D6" s="215"/>
      <c r="E6" s="212">
        <v>17763042</v>
      </c>
      <c r="F6" s="44"/>
    </row>
    <row r="7" spans="1:7" s="75" customFormat="1">
      <c r="A7" s="175" t="s">
        <v>1701</v>
      </c>
      <c r="B7" s="107" t="s">
        <v>1703</v>
      </c>
      <c r="C7" s="201">
        <f t="shared" si="0"/>
        <v>17763042</v>
      </c>
      <c r="D7" s="215"/>
      <c r="E7" s="215">
        <v>17763042</v>
      </c>
      <c r="F7" s="44"/>
    </row>
    <row r="8" spans="1:7" s="75" customFormat="1">
      <c r="A8" s="190" t="s">
        <v>1702</v>
      </c>
      <c r="B8" s="168" t="s">
        <v>1703</v>
      </c>
      <c r="C8" s="202">
        <f t="shared" si="0"/>
        <v>17763042</v>
      </c>
      <c r="D8" s="216"/>
      <c r="E8" s="216">
        <v>17763042</v>
      </c>
      <c r="F8" s="44"/>
    </row>
    <row r="9" spans="1:7" s="75" customFormat="1" hidden="1">
      <c r="A9" s="198"/>
      <c r="B9" s="199"/>
      <c r="C9" s="205">
        <f t="shared" si="0"/>
        <v>0</v>
      </c>
      <c r="D9" s="206"/>
      <c r="E9" s="206"/>
      <c r="F9" s="46"/>
      <c r="G9" s="185"/>
    </row>
    <row r="10" spans="1:7">
      <c r="A10" s="87"/>
      <c r="B10" s="74"/>
      <c r="C10" s="203">
        <f>SUM(C4:C9)</f>
        <v>68890099</v>
      </c>
      <c r="D10" s="203">
        <f>SUM(D4:D9)</f>
        <v>0</v>
      </c>
      <c r="E10" s="203">
        <f>SUM(E4:E9)</f>
        <v>68890099</v>
      </c>
    </row>
    <row r="11" spans="1:7">
      <c r="A11" s="74"/>
      <c r="B11" s="74"/>
      <c r="C11" s="79"/>
      <c r="D11" s="79"/>
    </row>
    <row r="12" spans="1:7">
      <c r="A12" s="169" t="s">
        <v>1385</v>
      </c>
      <c r="B12" s="170"/>
      <c r="C12" s="224" t="s">
        <v>1116</v>
      </c>
      <c r="D12" s="225" t="str">
        <f>D3</f>
        <v>T9/2016</v>
      </c>
      <c r="E12" s="225" t="str">
        <f>E3</f>
        <v>T10/2017</v>
      </c>
    </row>
    <row r="13" spans="1:7" s="75" customFormat="1">
      <c r="A13" s="182" t="s">
        <v>113</v>
      </c>
      <c r="B13" s="112" t="s">
        <v>1382</v>
      </c>
      <c r="C13" s="200">
        <f>E13-D13</f>
        <v>-9721293</v>
      </c>
      <c r="D13" s="217">
        <v>9721293</v>
      </c>
      <c r="E13" s="217">
        <v>0</v>
      </c>
      <c r="F13" s="44" t="s">
        <v>1635</v>
      </c>
    </row>
    <row r="14" spans="1:7" s="75" customFormat="1">
      <c r="A14" s="175" t="s">
        <v>537</v>
      </c>
      <c r="B14" s="107" t="s">
        <v>1158</v>
      </c>
      <c r="C14" s="201">
        <f t="shared" ref="C14:C25" si="1">E14-D14</f>
        <v>-3111115</v>
      </c>
      <c r="D14" s="215">
        <v>3111115</v>
      </c>
      <c r="E14" s="215">
        <v>0</v>
      </c>
      <c r="F14" s="44" t="s">
        <v>1635</v>
      </c>
    </row>
    <row r="15" spans="1:7" s="75" customFormat="1">
      <c r="A15" s="114" t="s">
        <v>111</v>
      </c>
      <c r="B15" s="107" t="s">
        <v>1172</v>
      </c>
      <c r="C15" s="201">
        <f t="shared" si="1"/>
        <v>-14921377</v>
      </c>
      <c r="D15" s="212">
        <v>14921377</v>
      </c>
      <c r="E15" s="212">
        <v>0</v>
      </c>
      <c r="F15" s="44" t="s">
        <v>1635</v>
      </c>
    </row>
    <row r="16" spans="1:7" s="75" customFormat="1">
      <c r="A16" s="114" t="s">
        <v>112</v>
      </c>
      <c r="B16" s="107" t="s">
        <v>1173</v>
      </c>
      <c r="C16" s="201">
        <f t="shared" si="1"/>
        <v>-14921378</v>
      </c>
      <c r="D16" s="212">
        <v>14921378</v>
      </c>
      <c r="E16" s="212">
        <v>0</v>
      </c>
      <c r="F16" s="44" t="s">
        <v>1635</v>
      </c>
    </row>
    <row r="17" spans="1:6" s="75" customFormat="1">
      <c r="A17" s="114" t="s">
        <v>114</v>
      </c>
      <c r="B17" s="221" t="s">
        <v>1529</v>
      </c>
      <c r="C17" s="201">
        <f t="shared" si="1"/>
        <v>-24974430</v>
      </c>
      <c r="D17" s="212">
        <v>24974430</v>
      </c>
      <c r="E17" s="212">
        <v>0</v>
      </c>
      <c r="F17" s="44" t="s">
        <v>1635</v>
      </c>
    </row>
    <row r="18" spans="1:6" s="75" customFormat="1">
      <c r="A18" s="190" t="s">
        <v>491</v>
      </c>
      <c r="B18" s="168" t="s">
        <v>1571</v>
      </c>
      <c r="C18" s="202">
        <f t="shared" si="1"/>
        <v>250000000</v>
      </c>
      <c r="D18" s="213">
        <v>-250000000</v>
      </c>
      <c r="E18" s="216">
        <v>0</v>
      </c>
      <c r="F18" s="44" t="s">
        <v>1685</v>
      </c>
    </row>
    <row r="19" spans="1:6" s="75" customFormat="1" hidden="1">
      <c r="A19" s="222"/>
      <c r="B19" s="164"/>
      <c r="C19" s="219">
        <f t="shared" si="1"/>
        <v>0</v>
      </c>
      <c r="D19" s="220"/>
      <c r="E19" s="223"/>
      <c r="F19" s="44"/>
    </row>
    <row r="20" spans="1:6" s="75" customFormat="1" hidden="1">
      <c r="A20" s="175"/>
      <c r="B20" s="107"/>
      <c r="C20" s="201">
        <f t="shared" si="1"/>
        <v>0</v>
      </c>
      <c r="D20" s="212"/>
      <c r="E20" s="215"/>
      <c r="F20" s="44"/>
    </row>
    <row r="21" spans="1:6" s="75" customFormat="1" hidden="1">
      <c r="A21" s="175"/>
      <c r="B21" s="107"/>
      <c r="C21" s="201">
        <f t="shared" si="1"/>
        <v>0</v>
      </c>
      <c r="D21" s="212"/>
      <c r="E21" s="215"/>
      <c r="F21" s="44"/>
    </row>
    <row r="22" spans="1:6" s="75" customFormat="1" hidden="1">
      <c r="A22" s="175"/>
      <c r="B22" s="107"/>
      <c r="C22" s="201">
        <f t="shared" si="1"/>
        <v>0</v>
      </c>
      <c r="D22" s="212"/>
      <c r="E22" s="215"/>
      <c r="F22" s="44"/>
    </row>
    <row r="23" spans="1:6" s="75" customFormat="1" hidden="1">
      <c r="A23" s="175"/>
      <c r="B23" s="107"/>
      <c r="C23" s="201">
        <f t="shared" si="1"/>
        <v>0</v>
      </c>
      <c r="D23" s="212"/>
      <c r="E23" s="215"/>
      <c r="F23" s="44"/>
    </row>
    <row r="24" spans="1:6" s="75" customFormat="1" hidden="1">
      <c r="A24" s="175"/>
      <c r="B24" s="107"/>
      <c r="C24" s="201">
        <f t="shared" si="1"/>
        <v>0</v>
      </c>
      <c r="D24" s="212"/>
      <c r="E24" s="215"/>
      <c r="F24" s="44"/>
    </row>
    <row r="25" spans="1:6" s="75" customFormat="1" hidden="1">
      <c r="A25" s="175"/>
      <c r="B25" s="107"/>
      <c r="C25" s="201">
        <f t="shared" si="1"/>
        <v>0</v>
      </c>
      <c r="D25" s="212"/>
      <c r="E25" s="215"/>
      <c r="F25" s="44"/>
    </row>
    <row r="26" spans="1:6" s="75" customFormat="1" hidden="1">
      <c r="A26" s="190"/>
      <c r="B26" s="168"/>
      <c r="C26" s="202">
        <f t="shared" ref="C26" si="2">E26-D26</f>
        <v>0</v>
      </c>
      <c r="D26" s="213"/>
      <c r="E26" s="216"/>
      <c r="F26" s="44"/>
    </row>
    <row r="27" spans="1:6">
      <c r="A27" s="80"/>
      <c r="B27" s="81"/>
      <c r="C27" s="203">
        <f>SUM(C13:C26)</f>
        <v>182350407</v>
      </c>
      <c r="D27" s="203">
        <f>SUM(D13:D26)</f>
        <v>-182350407</v>
      </c>
      <c r="E27" s="203">
        <f>SUM(E13:E26)</f>
        <v>0</v>
      </c>
    </row>
    <row r="28" spans="1:6">
      <c r="A28" s="80"/>
      <c r="B28" s="81"/>
      <c r="C28" s="79"/>
    </row>
    <row r="29" spans="1:6">
      <c r="A29" s="74"/>
      <c r="B29" s="88"/>
      <c r="C29" s="89"/>
    </row>
    <row r="30" spans="1:6" ht="18" customHeight="1">
      <c r="A30" s="74"/>
      <c r="B30" s="82" t="s">
        <v>1689</v>
      </c>
      <c r="C30" s="208">
        <v>4102879593</v>
      </c>
      <c r="D30" s="157" t="s">
        <v>1588</v>
      </c>
    </row>
    <row r="31" spans="1:6" ht="18" customHeight="1">
      <c r="A31" s="74"/>
      <c r="B31" s="76" t="str">
        <f>A3&amp;"="</f>
        <v>KH tăng, giảm T10/2017=</v>
      </c>
      <c r="C31" s="211">
        <f>C10</f>
        <v>68890099</v>
      </c>
    </row>
    <row r="32" spans="1:6" ht="18" customHeight="1">
      <c r="A32" s="74"/>
      <c r="B32" s="76" t="str">
        <f>A12&amp;"="</f>
        <v>KH tăng, giảm do thay đổi khấu hao tháng trước=</v>
      </c>
      <c r="C32" s="211">
        <f>C27</f>
        <v>182350407</v>
      </c>
    </row>
    <row r="33" spans="1:5" ht="18" customHeight="1">
      <c r="A33" s="74"/>
      <c r="B33" s="120" t="s">
        <v>1115</v>
      </c>
      <c r="C33" s="209">
        <f>C30+C31+C32</f>
        <v>4354120099</v>
      </c>
    </row>
    <row r="34" spans="1:5" ht="18" customHeight="1">
      <c r="B34" s="91" t="s">
        <v>1690</v>
      </c>
      <c r="C34" s="208">
        <v>4354120099</v>
      </c>
      <c r="D34" s="157" t="s">
        <v>1588</v>
      </c>
    </row>
    <row r="35" spans="1:5" ht="18" customHeight="1">
      <c r="B35" s="83" t="s">
        <v>300</v>
      </c>
      <c r="C35" s="210">
        <f>C33-C34</f>
        <v>0</v>
      </c>
      <c r="E35" s="49"/>
    </row>
    <row r="38" spans="1:5">
      <c r="C38" s="49"/>
    </row>
  </sheetData>
  <mergeCells count="1">
    <mergeCell ref="A1:E1"/>
  </mergeCells>
  <pageMargins left="0.53" right="0.17" top="0.77" bottom="0.75" header="0.3" footer="0.3"/>
  <pageSetup paperSize="9" scale="87" orientation="portrait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theme="9" tint="0.79998168889431442"/>
    <pageSetUpPr fitToPage="1"/>
  </sheetPr>
  <dimension ref="A1:G31"/>
  <sheetViews>
    <sheetView showGridLines="0" workbookViewId="0">
      <pane ySplit="1" topLeftCell="A2" activePane="bottomLeft" state="frozen"/>
      <selection activeCell="B6" sqref="B6"/>
      <selection pane="bottomLeft" activeCell="B6" sqref="B6"/>
    </sheetView>
  </sheetViews>
  <sheetFormatPr defaultColWidth="15" defaultRowHeight="12.75"/>
  <cols>
    <col min="1" max="1" width="10.7109375" style="44" customWidth="1"/>
    <col min="2" max="2" width="45" style="44" bestFit="1" customWidth="1"/>
    <col min="3" max="3" width="14.7109375" style="44" customWidth="1"/>
    <col min="4" max="4" width="15.28515625" style="46" customWidth="1"/>
    <col min="5" max="5" width="14" style="46" customWidth="1"/>
    <col min="6" max="6" width="13.140625" style="44" bestFit="1" customWidth="1"/>
    <col min="7" max="16384" width="15" style="44"/>
  </cols>
  <sheetData>
    <row r="1" spans="1:7" ht="24.4" customHeight="1">
      <c r="A1" s="401" t="s">
        <v>1678</v>
      </c>
      <c r="B1" s="401"/>
      <c r="C1" s="401"/>
      <c r="D1" s="401"/>
      <c r="E1" s="401"/>
    </row>
    <row r="2" spans="1:7">
      <c r="C2" s="84"/>
      <c r="D2" s="85"/>
    </row>
    <row r="3" spans="1:7">
      <c r="A3" s="169" t="s">
        <v>1679</v>
      </c>
      <c r="B3" s="170"/>
      <c r="C3" s="173" t="s">
        <v>1116</v>
      </c>
      <c r="D3" s="174" t="s">
        <v>1680</v>
      </c>
      <c r="E3" s="174" t="s">
        <v>1681</v>
      </c>
    </row>
    <row r="4" spans="1:7" s="75" customFormat="1">
      <c r="A4" s="177"/>
      <c r="B4" s="112"/>
      <c r="C4" s="200">
        <f t="shared" ref="C4:C9" si="0">E4-D4</f>
        <v>0</v>
      </c>
      <c r="D4" s="214"/>
      <c r="E4" s="217"/>
      <c r="F4" s="44"/>
    </row>
    <row r="5" spans="1:7" s="75" customFormat="1">
      <c r="A5" s="175"/>
      <c r="B5" s="107"/>
      <c r="C5" s="201">
        <f t="shared" si="0"/>
        <v>0</v>
      </c>
      <c r="D5" s="215"/>
      <c r="E5" s="212"/>
      <c r="F5" s="44"/>
    </row>
    <row r="6" spans="1:7" s="75" customFormat="1">
      <c r="A6" s="175"/>
      <c r="B6" s="107"/>
      <c r="C6" s="201">
        <f t="shared" si="0"/>
        <v>0</v>
      </c>
      <c r="D6" s="215"/>
      <c r="E6" s="212"/>
      <c r="F6" s="44"/>
    </row>
    <row r="7" spans="1:7" s="75" customFormat="1">
      <c r="A7" s="114"/>
      <c r="B7" s="115"/>
      <c r="C7" s="201">
        <f t="shared" si="0"/>
        <v>0</v>
      </c>
      <c r="D7" s="215"/>
      <c r="E7" s="215"/>
      <c r="F7" s="44"/>
    </row>
    <row r="8" spans="1:7" s="75" customFormat="1">
      <c r="A8" s="183"/>
      <c r="B8" s="187"/>
      <c r="C8" s="202">
        <f t="shared" si="0"/>
        <v>0</v>
      </c>
      <c r="D8" s="216"/>
      <c r="E8" s="216"/>
      <c r="F8" s="44"/>
    </row>
    <row r="9" spans="1:7" s="75" customFormat="1" hidden="1">
      <c r="A9" s="198"/>
      <c r="B9" s="199"/>
      <c r="C9" s="205">
        <f t="shared" si="0"/>
        <v>0</v>
      </c>
      <c r="D9" s="206"/>
      <c r="E9" s="206"/>
      <c r="F9" s="46"/>
      <c r="G9" s="185"/>
    </row>
    <row r="10" spans="1:7">
      <c r="A10" s="87"/>
      <c r="B10" s="74"/>
      <c r="C10" s="203">
        <f>SUM(C4:C9)</f>
        <v>0</v>
      </c>
      <c r="D10" s="207"/>
      <c r="E10" s="204"/>
    </row>
    <row r="11" spans="1:7">
      <c r="A11" s="74"/>
      <c r="B11" s="74"/>
      <c r="C11" s="79"/>
      <c r="D11" s="79"/>
    </row>
    <row r="12" spans="1:7">
      <c r="A12" s="169" t="s">
        <v>1385</v>
      </c>
      <c r="B12" s="170"/>
      <c r="C12" s="171"/>
      <c r="D12" s="172" t="str">
        <f>D3</f>
        <v>T8/2016</v>
      </c>
      <c r="E12" s="172" t="str">
        <f>E3</f>
        <v>T9/2017</v>
      </c>
    </row>
    <row r="13" spans="1:7" s="75" customFormat="1">
      <c r="A13" s="182" t="s">
        <v>1125</v>
      </c>
      <c r="B13" s="112" t="s">
        <v>1235</v>
      </c>
      <c r="C13" s="200">
        <f t="shared" ref="C13" si="1">E13-D13</f>
        <v>-4213152</v>
      </c>
      <c r="D13" s="217">
        <v>4213152</v>
      </c>
      <c r="E13" s="217">
        <v>0</v>
      </c>
      <c r="F13" s="44" t="s">
        <v>1635</v>
      </c>
    </row>
    <row r="14" spans="1:7" s="75" customFormat="1">
      <c r="A14" s="114" t="s">
        <v>113</v>
      </c>
      <c r="B14" s="107" t="s">
        <v>1382</v>
      </c>
      <c r="C14" s="201">
        <f t="shared" ref="C14:C19" si="2">E14-D14</f>
        <v>18</v>
      </c>
      <c r="D14" s="212">
        <v>9721275</v>
      </c>
      <c r="E14" s="212">
        <v>9721293</v>
      </c>
      <c r="F14" s="44"/>
    </row>
    <row r="15" spans="1:7" s="75" customFormat="1">
      <c r="A15" s="175" t="s">
        <v>537</v>
      </c>
      <c r="B15" s="107" t="s">
        <v>1158</v>
      </c>
      <c r="C15" s="201">
        <f t="shared" si="2"/>
        <v>4</v>
      </c>
      <c r="D15" s="215">
        <v>3111111</v>
      </c>
      <c r="E15" s="215">
        <v>3111115</v>
      </c>
      <c r="F15" s="44"/>
    </row>
    <row r="16" spans="1:7" s="75" customFormat="1">
      <c r="A16" s="114" t="s">
        <v>111</v>
      </c>
      <c r="B16" s="107" t="s">
        <v>1172</v>
      </c>
      <c r="C16" s="201">
        <f t="shared" si="2"/>
        <v>11</v>
      </c>
      <c r="D16" s="212">
        <v>14921366</v>
      </c>
      <c r="E16" s="212">
        <v>14921377</v>
      </c>
      <c r="F16" s="44"/>
    </row>
    <row r="17" spans="1:6" s="75" customFormat="1">
      <c r="A17" s="114" t="s">
        <v>112</v>
      </c>
      <c r="B17" s="107" t="s">
        <v>1173</v>
      </c>
      <c r="C17" s="201">
        <f t="shared" si="2"/>
        <v>12</v>
      </c>
      <c r="D17" s="212">
        <v>14921366</v>
      </c>
      <c r="E17" s="212">
        <v>14921378</v>
      </c>
      <c r="F17" s="44"/>
    </row>
    <row r="18" spans="1:6" s="75" customFormat="1">
      <c r="A18" s="114" t="s">
        <v>114</v>
      </c>
      <c r="B18" s="221" t="s">
        <v>1529</v>
      </c>
      <c r="C18" s="201">
        <f t="shared" si="2"/>
        <v>34</v>
      </c>
      <c r="D18" s="212">
        <v>24974396</v>
      </c>
      <c r="E18" s="212">
        <v>24974430</v>
      </c>
      <c r="F18" s="44"/>
    </row>
    <row r="19" spans="1:6" s="75" customFormat="1">
      <c r="A19" s="190" t="s">
        <v>491</v>
      </c>
      <c r="B19" s="168" t="s">
        <v>1571</v>
      </c>
      <c r="C19" s="202">
        <f t="shared" si="2"/>
        <v>-250000000</v>
      </c>
      <c r="D19" s="213"/>
      <c r="E19" s="216">
        <v>-250000000</v>
      </c>
      <c r="F19" s="44" t="s">
        <v>1685</v>
      </c>
    </row>
    <row r="20" spans="1:6">
      <c r="A20" s="80"/>
      <c r="B20" s="81"/>
      <c r="C20" s="203">
        <f>SUM(C13:C19)</f>
        <v>-254213073</v>
      </c>
      <c r="D20" s="204"/>
      <c r="E20" s="204"/>
    </row>
    <row r="21" spans="1:6">
      <c r="A21" s="80"/>
      <c r="B21" s="81"/>
      <c r="C21" s="79"/>
    </row>
    <row r="22" spans="1:6">
      <c r="A22" s="74"/>
      <c r="B22" s="88"/>
      <c r="C22" s="89"/>
    </row>
    <row r="23" spans="1:6" ht="18" customHeight="1">
      <c r="A23" s="74"/>
      <c r="B23" s="82" t="s">
        <v>1682</v>
      </c>
      <c r="C23" s="208">
        <v>4357092666</v>
      </c>
      <c r="D23" s="157" t="s">
        <v>1588</v>
      </c>
    </row>
    <row r="24" spans="1:6" ht="18" customHeight="1">
      <c r="A24" s="74"/>
      <c r="B24" s="76" t="str">
        <f>A3&amp;"="</f>
        <v>KH tăng, giảm T9/2017=</v>
      </c>
      <c r="C24" s="211">
        <f>C10</f>
        <v>0</v>
      </c>
    </row>
    <row r="25" spans="1:6" ht="18" customHeight="1">
      <c r="A25" s="74"/>
      <c r="B25" s="76" t="str">
        <f>A12&amp;"="</f>
        <v>KH tăng, giảm do thay đổi khấu hao tháng trước=</v>
      </c>
      <c r="C25" s="211">
        <f>C20</f>
        <v>-254213073</v>
      </c>
    </row>
    <row r="26" spans="1:6" ht="18" customHeight="1">
      <c r="A26" s="74"/>
      <c r="B26" s="120" t="s">
        <v>1115</v>
      </c>
      <c r="C26" s="209">
        <f>C23+C24+C25</f>
        <v>4102879593</v>
      </c>
    </row>
    <row r="27" spans="1:6" ht="18" customHeight="1">
      <c r="B27" s="91" t="s">
        <v>1683</v>
      </c>
      <c r="C27" s="208">
        <v>4102879593</v>
      </c>
      <c r="D27" s="157" t="s">
        <v>1588</v>
      </c>
    </row>
    <row r="28" spans="1:6" ht="18" customHeight="1">
      <c r="B28" s="83" t="s">
        <v>300</v>
      </c>
      <c r="C28" s="210">
        <f>C26-C27</f>
        <v>0</v>
      </c>
      <c r="E28" s="49"/>
    </row>
    <row r="31" spans="1:6">
      <c r="C31" s="49"/>
    </row>
  </sheetData>
  <mergeCells count="1">
    <mergeCell ref="A1:E1"/>
  </mergeCells>
  <pageMargins left="0.53" right="0.17" top="0.77" bottom="0.75" header="0.3" footer="0.3"/>
  <pageSetup paperSize="9" scale="87"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theme="9" tint="0.79998168889431442"/>
    <pageSetUpPr fitToPage="1"/>
  </sheetPr>
  <dimension ref="A1:G31"/>
  <sheetViews>
    <sheetView showGridLines="0" workbookViewId="0">
      <pane ySplit="1" topLeftCell="A2" activePane="bottomLeft" state="frozen"/>
      <selection activeCell="B6" sqref="B6"/>
      <selection pane="bottomLeft" activeCell="B6" sqref="B6"/>
    </sheetView>
  </sheetViews>
  <sheetFormatPr defaultColWidth="15" defaultRowHeight="12.75"/>
  <cols>
    <col min="1" max="1" width="10.7109375" style="44" customWidth="1"/>
    <col min="2" max="2" width="50.140625" style="44" customWidth="1"/>
    <col min="3" max="3" width="14.7109375" style="44" customWidth="1"/>
    <col min="4" max="4" width="15.28515625" style="46" customWidth="1"/>
    <col min="5" max="5" width="14" style="46" customWidth="1"/>
    <col min="6" max="6" width="13.140625" style="44" bestFit="1" customWidth="1"/>
    <col min="7" max="16384" width="15" style="44"/>
  </cols>
  <sheetData>
    <row r="1" spans="1:7" ht="24.4" customHeight="1">
      <c r="A1" s="401" t="s">
        <v>1672</v>
      </c>
      <c r="B1" s="401"/>
      <c r="C1" s="401"/>
      <c r="D1" s="401"/>
      <c r="E1" s="401"/>
    </row>
    <row r="2" spans="1:7">
      <c r="C2" s="84"/>
      <c r="D2" s="85"/>
    </row>
    <row r="3" spans="1:7">
      <c r="A3" s="169" t="s">
        <v>1673</v>
      </c>
      <c r="B3" s="170"/>
      <c r="C3" s="173" t="s">
        <v>1116</v>
      </c>
      <c r="D3" s="174" t="s">
        <v>1674</v>
      </c>
      <c r="E3" s="174" t="s">
        <v>1675</v>
      </c>
    </row>
    <row r="4" spans="1:7" s="75" customFormat="1">
      <c r="A4" s="177" t="s">
        <v>1669</v>
      </c>
      <c r="B4" s="112" t="s">
        <v>1531</v>
      </c>
      <c r="C4" s="200">
        <f t="shared" ref="C4:C9" si="0">E4-D4</f>
        <v>1364278</v>
      </c>
      <c r="D4" s="214"/>
      <c r="E4" s="217">
        <v>1364278</v>
      </c>
      <c r="F4" s="44"/>
    </row>
    <row r="5" spans="1:7" s="75" customFormat="1">
      <c r="A5" s="175" t="s">
        <v>1670</v>
      </c>
      <c r="B5" s="107" t="s">
        <v>1531</v>
      </c>
      <c r="C5" s="201">
        <f t="shared" si="0"/>
        <v>1364278</v>
      </c>
      <c r="D5" s="215"/>
      <c r="E5" s="212">
        <v>1364278</v>
      </c>
      <c r="F5" s="44"/>
    </row>
    <row r="6" spans="1:7" s="75" customFormat="1">
      <c r="A6" s="175" t="s">
        <v>1671</v>
      </c>
      <c r="B6" s="107" t="s">
        <v>1531</v>
      </c>
      <c r="C6" s="201">
        <f t="shared" si="0"/>
        <v>1364278</v>
      </c>
      <c r="D6" s="215"/>
      <c r="E6" s="212">
        <v>1364278</v>
      </c>
      <c r="F6" s="44"/>
    </row>
    <row r="7" spans="1:7" s="75" customFormat="1">
      <c r="A7" s="114"/>
      <c r="B7" s="115"/>
      <c r="C7" s="201">
        <f t="shared" si="0"/>
        <v>0</v>
      </c>
      <c r="D7" s="215"/>
      <c r="E7" s="215"/>
      <c r="F7" s="44"/>
    </row>
    <row r="8" spans="1:7" s="75" customFormat="1">
      <c r="A8" s="183"/>
      <c r="B8" s="187"/>
      <c r="C8" s="202">
        <f t="shared" si="0"/>
        <v>0</v>
      </c>
      <c r="D8" s="216"/>
      <c r="E8" s="216"/>
      <c r="F8" s="44"/>
    </row>
    <row r="9" spans="1:7" s="75" customFormat="1" hidden="1">
      <c r="A9" s="198"/>
      <c r="B9" s="199"/>
      <c r="C9" s="205">
        <f t="shared" si="0"/>
        <v>0</v>
      </c>
      <c r="D9" s="206"/>
      <c r="E9" s="206"/>
      <c r="F9" s="46"/>
      <c r="G9" s="185"/>
    </row>
    <row r="10" spans="1:7">
      <c r="A10" s="87"/>
      <c r="B10" s="74"/>
      <c r="C10" s="203">
        <f>SUM(C4:C9)</f>
        <v>4092834</v>
      </c>
      <c r="D10" s="207"/>
      <c r="E10" s="204"/>
    </row>
    <row r="11" spans="1:7">
      <c r="A11" s="74"/>
      <c r="B11" s="74"/>
      <c r="C11" s="79"/>
      <c r="D11" s="79"/>
    </row>
    <row r="12" spans="1:7">
      <c r="A12" s="169" t="s">
        <v>1385</v>
      </c>
      <c r="B12" s="170"/>
      <c r="C12" s="171"/>
      <c r="D12" s="172" t="str">
        <f>D3</f>
        <v>T7/2016</v>
      </c>
      <c r="E12" s="172" t="str">
        <f>E3</f>
        <v>T8/2017</v>
      </c>
    </row>
    <row r="13" spans="1:7" s="75" customFormat="1">
      <c r="A13" s="177" t="s">
        <v>684</v>
      </c>
      <c r="B13" s="112" t="s">
        <v>1378</v>
      </c>
      <c r="C13" s="200">
        <f t="shared" ref="C13:C15" si="1">E13-D13</f>
        <v>-10682631</v>
      </c>
      <c r="D13" s="217">
        <v>10682631</v>
      </c>
      <c r="E13" s="217">
        <v>0</v>
      </c>
      <c r="F13" s="44" t="s">
        <v>1635</v>
      </c>
    </row>
    <row r="14" spans="1:7" s="75" customFormat="1">
      <c r="A14" s="175" t="s">
        <v>507</v>
      </c>
      <c r="B14" s="107" t="s">
        <v>1574</v>
      </c>
      <c r="C14" s="201">
        <f t="shared" si="1"/>
        <v>-11453125</v>
      </c>
      <c r="D14" s="212">
        <v>11453125</v>
      </c>
      <c r="E14" s="212">
        <v>0</v>
      </c>
      <c r="F14" s="44" t="s">
        <v>1635</v>
      </c>
    </row>
    <row r="15" spans="1:7" s="75" customFormat="1">
      <c r="A15" s="114" t="s">
        <v>693</v>
      </c>
      <c r="B15" s="107" t="s">
        <v>1280</v>
      </c>
      <c r="C15" s="201">
        <f t="shared" si="1"/>
        <v>-3806671</v>
      </c>
      <c r="D15" s="212">
        <v>3806671</v>
      </c>
      <c r="E15" s="212">
        <v>0</v>
      </c>
      <c r="F15" s="44" t="s">
        <v>1635</v>
      </c>
    </row>
    <row r="16" spans="1:7" s="75" customFormat="1">
      <c r="A16" s="114" t="s">
        <v>694</v>
      </c>
      <c r="B16" s="107" t="s">
        <v>1281</v>
      </c>
      <c r="C16" s="201">
        <f t="shared" ref="C16:C19" si="2">E16-D16</f>
        <v>-3806672</v>
      </c>
      <c r="D16" s="212">
        <v>3806672</v>
      </c>
      <c r="E16" s="212">
        <v>0</v>
      </c>
      <c r="F16" s="44" t="s">
        <v>1635</v>
      </c>
    </row>
    <row r="17" spans="1:6" s="75" customFormat="1">
      <c r="A17" s="183" t="s">
        <v>1125</v>
      </c>
      <c r="B17" s="168" t="s">
        <v>1235</v>
      </c>
      <c r="C17" s="202">
        <f t="shared" si="2"/>
        <v>-1399436</v>
      </c>
      <c r="D17" s="213">
        <v>5612588</v>
      </c>
      <c r="E17" s="213">
        <v>4213152</v>
      </c>
      <c r="F17" s="44"/>
    </row>
    <row r="18" spans="1:6" s="75" customFormat="1" hidden="1">
      <c r="A18" s="218"/>
      <c r="B18" s="164"/>
      <c r="C18" s="219">
        <f t="shared" si="2"/>
        <v>0</v>
      </c>
      <c r="D18" s="220"/>
      <c r="E18" s="220"/>
      <c r="F18" s="44"/>
    </row>
    <row r="19" spans="1:6" s="75" customFormat="1" hidden="1">
      <c r="A19" s="183"/>
      <c r="B19" s="168"/>
      <c r="C19" s="202">
        <f t="shared" si="2"/>
        <v>0</v>
      </c>
      <c r="D19" s="213"/>
      <c r="E19" s="216"/>
      <c r="F19" s="44"/>
    </row>
    <row r="20" spans="1:6">
      <c r="A20" s="80"/>
      <c r="B20" s="81"/>
      <c r="C20" s="203">
        <f>SUM(C13:C19)</f>
        <v>-31148535</v>
      </c>
      <c r="D20" s="204"/>
      <c r="E20" s="204"/>
    </row>
    <row r="21" spans="1:6">
      <c r="A21" s="80"/>
      <c r="B21" s="81"/>
      <c r="C21" s="79"/>
    </row>
    <row r="22" spans="1:6">
      <c r="A22" s="74"/>
      <c r="B22" s="88"/>
      <c r="C22" s="89"/>
    </row>
    <row r="23" spans="1:6" ht="18" customHeight="1">
      <c r="A23" s="74"/>
      <c r="B23" s="82" t="s">
        <v>1676</v>
      </c>
      <c r="C23" s="208">
        <v>4384148367</v>
      </c>
      <c r="D23" s="157" t="s">
        <v>1588</v>
      </c>
    </row>
    <row r="24" spans="1:6" ht="18" customHeight="1">
      <c r="A24" s="74"/>
      <c r="B24" s="76" t="str">
        <f>A3&amp;"="</f>
        <v>KH tăng, giảm T8/2017=</v>
      </c>
      <c r="C24" s="211">
        <f>C10</f>
        <v>4092834</v>
      </c>
    </row>
    <row r="25" spans="1:6" ht="18" customHeight="1">
      <c r="A25" s="74"/>
      <c r="B25" s="76" t="str">
        <f>A12&amp;"="</f>
        <v>KH tăng, giảm do thay đổi khấu hao tháng trước=</v>
      </c>
      <c r="C25" s="211">
        <f>C20</f>
        <v>-31148535</v>
      </c>
    </row>
    <row r="26" spans="1:6" ht="18" customHeight="1">
      <c r="A26" s="74"/>
      <c r="B26" s="120" t="s">
        <v>1115</v>
      </c>
      <c r="C26" s="209">
        <f>C23+C24+C25</f>
        <v>4357092666</v>
      </c>
    </row>
    <row r="27" spans="1:6" ht="18" customHeight="1">
      <c r="B27" s="91" t="s">
        <v>1677</v>
      </c>
      <c r="C27" s="208">
        <v>4357092666</v>
      </c>
      <c r="D27" s="157" t="s">
        <v>1588</v>
      </c>
    </row>
    <row r="28" spans="1:6" ht="18" customHeight="1">
      <c r="B28" s="83" t="s">
        <v>300</v>
      </c>
      <c r="C28" s="210">
        <f>C26-C27</f>
        <v>0</v>
      </c>
      <c r="E28" s="49"/>
    </row>
    <row r="31" spans="1:6">
      <c r="C31" s="49"/>
    </row>
  </sheetData>
  <mergeCells count="1">
    <mergeCell ref="A1:E1"/>
  </mergeCells>
  <pageMargins left="0.53" right="0.17" top="0.77" bottom="0.75" header="0.3" footer="0.3"/>
  <pageSetup paperSize="9" scale="83" orientation="portrait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9" tint="0.79998168889431442"/>
    <pageSetUpPr fitToPage="1"/>
  </sheetPr>
  <dimension ref="A1:G31"/>
  <sheetViews>
    <sheetView showGridLines="0" workbookViewId="0">
      <pane ySplit="1" topLeftCell="A2" activePane="bottomLeft" state="frozen"/>
      <selection activeCell="B6" sqref="B6"/>
      <selection pane="bottomLeft" activeCell="B6" sqref="B6"/>
    </sheetView>
  </sheetViews>
  <sheetFormatPr defaultColWidth="15" defaultRowHeight="12.75"/>
  <cols>
    <col min="1" max="1" width="10.7109375" style="44" customWidth="1"/>
    <col min="2" max="2" width="50.140625" style="44" customWidth="1"/>
    <col min="3" max="3" width="14.7109375" style="44" customWidth="1"/>
    <col min="4" max="4" width="15.28515625" style="46" customWidth="1"/>
    <col min="5" max="5" width="14" style="46" customWidth="1"/>
    <col min="6" max="6" width="13.140625" style="44" bestFit="1" customWidth="1"/>
    <col min="7" max="16384" width="15" style="44"/>
  </cols>
  <sheetData>
    <row r="1" spans="1:7" ht="24.4" customHeight="1">
      <c r="A1" s="401" t="s">
        <v>1663</v>
      </c>
      <c r="B1" s="401"/>
      <c r="C1" s="401"/>
      <c r="D1" s="401"/>
      <c r="E1" s="401"/>
    </row>
    <row r="2" spans="1:7">
      <c r="C2" s="84"/>
      <c r="D2" s="85"/>
    </row>
    <row r="3" spans="1:7">
      <c r="A3" s="169" t="s">
        <v>1664</v>
      </c>
      <c r="B3" s="170"/>
      <c r="C3" s="173" t="s">
        <v>1116</v>
      </c>
      <c r="D3" s="174" t="s">
        <v>1665</v>
      </c>
      <c r="E3" s="172" t="s">
        <v>1666</v>
      </c>
    </row>
    <row r="4" spans="1:7" s="75" customFormat="1">
      <c r="A4" s="182" t="s">
        <v>1653</v>
      </c>
      <c r="B4" s="197" t="s">
        <v>1662</v>
      </c>
      <c r="C4" s="200">
        <f t="shared" ref="C4:C9" si="0">E4-D4</f>
        <v>14322667</v>
      </c>
      <c r="D4" s="214"/>
      <c r="E4" s="214">
        <v>14322667</v>
      </c>
      <c r="F4" s="44"/>
    </row>
    <row r="5" spans="1:7" s="75" customFormat="1">
      <c r="A5" s="114" t="s">
        <v>1654</v>
      </c>
      <c r="B5" s="115" t="s">
        <v>1655</v>
      </c>
      <c r="C5" s="201">
        <f t="shared" ref="C5:C7" si="1">E5-D5</f>
        <v>9394508</v>
      </c>
      <c r="D5" s="215"/>
      <c r="E5" s="215">
        <v>9394508</v>
      </c>
      <c r="F5" s="44"/>
    </row>
    <row r="6" spans="1:7" s="75" customFormat="1">
      <c r="A6" s="114" t="s">
        <v>1656</v>
      </c>
      <c r="B6" s="115" t="s">
        <v>1657</v>
      </c>
      <c r="C6" s="201">
        <f t="shared" si="1"/>
        <v>9394508</v>
      </c>
      <c r="D6" s="215"/>
      <c r="E6" s="215">
        <v>9394508</v>
      </c>
      <c r="F6" s="44"/>
    </row>
    <row r="7" spans="1:7" s="75" customFormat="1">
      <c r="A7" s="114" t="s">
        <v>1658</v>
      </c>
      <c r="B7" s="115" t="s">
        <v>1659</v>
      </c>
      <c r="C7" s="201">
        <f t="shared" si="1"/>
        <v>9394508</v>
      </c>
      <c r="D7" s="215"/>
      <c r="E7" s="215">
        <v>9394508</v>
      </c>
      <c r="F7" s="44"/>
    </row>
    <row r="8" spans="1:7" s="75" customFormat="1">
      <c r="A8" s="183" t="s">
        <v>1660</v>
      </c>
      <c r="B8" s="187" t="s">
        <v>1661</v>
      </c>
      <c r="C8" s="202">
        <f t="shared" si="0"/>
        <v>9394508</v>
      </c>
      <c r="D8" s="216"/>
      <c r="E8" s="216">
        <v>9394508</v>
      </c>
      <c r="F8" s="44"/>
    </row>
    <row r="9" spans="1:7" s="75" customFormat="1" hidden="1">
      <c r="A9" s="198"/>
      <c r="B9" s="199"/>
      <c r="C9" s="205">
        <f t="shared" si="0"/>
        <v>0</v>
      </c>
      <c r="D9" s="206"/>
      <c r="E9" s="206"/>
      <c r="F9" s="46"/>
      <c r="G9" s="185"/>
    </row>
    <row r="10" spans="1:7">
      <c r="A10" s="87"/>
      <c r="B10" s="74"/>
      <c r="C10" s="203">
        <f>SUM(C4:C9)</f>
        <v>51900699</v>
      </c>
      <c r="D10" s="207"/>
      <c r="E10" s="204"/>
    </row>
    <row r="11" spans="1:7">
      <c r="A11" s="74"/>
      <c r="B11" s="74"/>
      <c r="C11" s="79"/>
      <c r="D11" s="79"/>
    </row>
    <row r="12" spans="1:7">
      <c r="A12" s="169" t="s">
        <v>1385</v>
      </c>
      <c r="B12" s="170"/>
      <c r="C12" s="171"/>
      <c r="D12" s="172" t="str">
        <f>D3</f>
        <v>T6/2016</v>
      </c>
      <c r="E12" s="172" t="str">
        <f>E3</f>
        <v>T7/2017</v>
      </c>
    </row>
    <row r="13" spans="1:7" s="75" customFormat="1">
      <c r="A13" s="182" t="s">
        <v>1237</v>
      </c>
      <c r="B13" s="112" t="s">
        <v>1044</v>
      </c>
      <c r="C13" s="200">
        <f t="shared" ref="C13:C15" si="2">E13-D13</f>
        <v>-14357601</v>
      </c>
      <c r="D13" s="214">
        <v>14357601</v>
      </c>
      <c r="E13" s="214">
        <v>0</v>
      </c>
      <c r="F13" s="44" t="s">
        <v>1635</v>
      </c>
    </row>
    <row r="14" spans="1:7" s="75" customFormat="1">
      <c r="A14" s="114" t="s">
        <v>1239</v>
      </c>
      <c r="B14" s="107" t="s">
        <v>894</v>
      </c>
      <c r="C14" s="201">
        <f t="shared" si="2"/>
        <v>-2077722</v>
      </c>
      <c r="D14" s="215">
        <v>2077722</v>
      </c>
      <c r="E14" s="215">
        <v>0</v>
      </c>
      <c r="F14" s="44" t="s">
        <v>1635</v>
      </c>
    </row>
    <row r="15" spans="1:7" s="75" customFormat="1">
      <c r="A15" s="114" t="s">
        <v>1234</v>
      </c>
      <c r="B15" s="107" t="s">
        <v>894</v>
      </c>
      <c r="C15" s="201">
        <f t="shared" si="2"/>
        <v>-2077722</v>
      </c>
      <c r="D15" s="215">
        <v>2077722</v>
      </c>
      <c r="E15" s="215">
        <v>0</v>
      </c>
      <c r="F15" s="44" t="s">
        <v>1635</v>
      </c>
    </row>
    <row r="16" spans="1:7" s="75" customFormat="1">
      <c r="A16" s="175" t="s">
        <v>684</v>
      </c>
      <c r="B16" s="107" t="s">
        <v>1378</v>
      </c>
      <c r="C16" s="201">
        <f t="shared" ref="C16:C19" si="3">E16-D16</f>
        <v>-8</v>
      </c>
      <c r="D16" s="212">
        <v>10682639</v>
      </c>
      <c r="E16" s="212">
        <v>10682631</v>
      </c>
      <c r="F16" s="44"/>
    </row>
    <row r="17" spans="1:6" s="75" customFormat="1">
      <c r="A17" s="114" t="s">
        <v>693</v>
      </c>
      <c r="B17" s="107" t="s">
        <v>1280</v>
      </c>
      <c r="C17" s="201">
        <f t="shared" si="3"/>
        <v>-34</v>
      </c>
      <c r="D17" s="212">
        <v>3806705</v>
      </c>
      <c r="E17" s="212">
        <v>3806671</v>
      </c>
      <c r="F17" s="44"/>
    </row>
    <row r="18" spans="1:6" s="75" customFormat="1">
      <c r="A18" s="114" t="s">
        <v>694</v>
      </c>
      <c r="B18" s="107" t="s">
        <v>1281</v>
      </c>
      <c r="C18" s="201">
        <f t="shared" si="3"/>
        <v>-33</v>
      </c>
      <c r="D18" s="212">
        <v>3806705</v>
      </c>
      <c r="E18" s="212">
        <v>3806672</v>
      </c>
      <c r="F18" s="44"/>
    </row>
    <row r="19" spans="1:6" s="75" customFormat="1">
      <c r="A19" s="183" t="s">
        <v>1236</v>
      </c>
      <c r="B19" s="168" t="s">
        <v>1238</v>
      </c>
      <c r="C19" s="202">
        <f t="shared" si="3"/>
        <v>-1706250</v>
      </c>
      <c r="D19" s="213">
        <v>1706250</v>
      </c>
      <c r="E19" s="216">
        <v>0</v>
      </c>
      <c r="F19" s="44"/>
    </row>
    <row r="20" spans="1:6">
      <c r="A20" s="80"/>
      <c r="B20" s="81"/>
      <c r="C20" s="203">
        <f>SUM(C13:C19)</f>
        <v>-20219370</v>
      </c>
      <c r="D20" s="204"/>
      <c r="E20" s="204"/>
    </row>
    <row r="21" spans="1:6">
      <c r="A21" s="80"/>
      <c r="B21" s="81"/>
      <c r="C21" s="79"/>
    </row>
    <row r="22" spans="1:6">
      <c r="A22" s="74"/>
      <c r="B22" s="88"/>
      <c r="C22" s="89"/>
    </row>
    <row r="23" spans="1:6" ht="18" customHeight="1">
      <c r="A23" s="74"/>
      <c r="B23" s="82" t="s">
        <v>1667</v>
      </c>
      <c r="C23" s="208">
        <v>4352467038</v>
      </c>
      <c r="D23" s="157" t="s">
        <v>1588</v>
      </c>
    </row>
    <row r="24" spans="1:6" ht="18" customHeight="1">
      <c r="A24" s="74"/>
      <c r="B24" s="76" t="str">
        <f>A3&amp;"="</f>
        <v>KH tăng, giảm T7/2017=</v>
      </c>
      <c r="C24" s="211">
        <f>C10</f>
        <v>51900699</v>
      </c>
    </row>
    <row r="25" spans="1:6" ht="18" customHeight="1">
      <c r="A25" s="74"/>
      <c r="B25" s="76" t="str">
        <f>A12&amp;"="</f>
        <v>KH tăng, giảm do thay đổi khấu hao tháng trước=</v>
      </c>
      <c r="C25" s="211">
        <f>C20</f>
        <v>-20219370</v>
      </c>
    </row>
    <row r="26" spans="1:6" ht="18" customHeight="1">
      <c r="A26" s="74"/>
      <c r="B26" s="120" t="s">
        <v>1115</v>
      </c>
      <c r="C26" s="209">
        <f>C23+C24+C25</f>
        <v>4384148367</v>
      </c>
    </row>
    <row r="27" spans="1:6" ht="18" customHeight="1">
      <c r="B27" s="91" t="s">
        <v>1668</v>
      </c>
      <c r="C27" s="208">
        <v>4384148367</v>
      </c>
      <c r="D27" s="157" t="s">
        <v>1588</v>
      </c>
    </row>
    <row r="28" spans="1:6" ht="18" customHeight="1">
      <c r="B28" s="83" t="s">
        <v>300</v>
      </c>
      <c r="C28" s="210">
        <f>C26-C27</f>
        <v>0</v>
      </c>
      <c r="E28" s="49"/>
    </row>
    <row r="31" spans="1:6">
      <c r="C31" s="49"/>
    </row>
  </sheetData>
  <mergeCells count="1">
    <mergeCell ref="A1:E1"/>
  </mergeCells>
  <pageMargins left="0.53" right="0.17" top="0.77" bottom="0.75" header="0.3" footer="0.3"/>
  <pageSetup paperSize="9" scale="8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9" tint="0.79998168889431442"/>
    <pageSetUpPr fitToPage="1"/>
  </sheetPr>
  <dimension ref="A1:G41"/>
  <sheetViews>
    <sheetView showGridLines="0" workbookViewId="0">
      <pane ySplit="1" topLeftCell="A2" activePane="bottomLeft" state="frozen"/>
      <selection activeCell="B6" sqref="B6"/>
      <selection pane="bottomLeft" activeCell="B6" sqref="B6"/>
    </sheetView>
  </sheetViews>
  <sheetFormatPr defaultColWidth="15" defaultRowHeight="12.75"/>
  <cols>
    <col min="1" max="1" width="10.7109375" style="44" customWidth="1"/>
    <col min="2" max="2" width="50.140625" style="44" customWidth="1"/>
    <col min="3" max="3" width="14.7109375" style="44" customWidth="1"/>
    <col min="4" max="4" width="15.28515625" style="46" customWidth="1"/>
    <col min="5" max="5" width="14" style="46" customWidth="1"/>
    <col min="6" max="6" width="13.140625" style="44" bestFit="1" customWidth="1"/>
    <col min="7" max="16384" width="15" style="44"/>
  </cols>
  <sheetData>
    <row r="1" spans="1:7" ht="24.4" customHeight="1">
      <c r="A1" s="401" t="s">
        <v>1647</v>
      </c>
      <c r="B1" s="401"/>
      <c r="C1" s="401"/>
      <c r="D1" s="401"/>
      <c r="E1" s="401"/>
    </row>
    <row r="2" spans="1:7">
      <c r="C2" s="84"/>
      <c r="D2" s="85"/>
    </row>
    <row r="3" spans="1:7">
      <c r="A3" s="169" t="s">
        <v>1648</v>
      </c>
      <c r="B3" s="170"/>
      <c r="C3" s="173" t="s">
        <v>1116</v>
      </c>
      <c r="D3" s="174" t="s">
        <v>1649</v>
      </c>
      <c r="E3" s="172" t="s">
        <v>1650</v>
      </c>
    </row>
    <row r="4" spans="1:7" s="75" customFormat="1">
      <c r="A4" s="186"/>
      <c r="B4" s="119"/>
      <c r="C4" s="103">
        <f t="shared" ref="C4:C6" si="0">E4-D4</f>
        <v>0</v>
      </c>
      <c r="D4" s="104"/>
      <c r="E4" s="108"/>
      <c r="F4" s="44"/>
    </row>
    <row r="5" spans="1:7" s="75" customFormat="1">
      <c r="A5" s="186"/>
      <c r="B5" s="119"/>
      <c r="C5" s="103">
        <f t="shared" si="0"/>
        <v>0</v>
      </c>
      <c r="D5" s="104"/>
      <c r="E5" s="108"/>
      <c r="F5" s="44"/>
    </row>
    <row r="6" spans="1:7" s="75" customFormat="1">
      <c r="A6" s="183"/>
      <c r="B6" s="187"/>
      <c r="C6" s="105">
        <f t="shared" si="0"/>
        <v>0</v>
      </c>
      <c r="D6" s="106"/>
      <c r="E6" s="110"/>
      <c r="F6" s="46"/>
      <c r="G6" s="185"/>
    </row>
    <row r="7" spans="1:7">
      <c r="A7" s="87"/>
      <c r="B7" s="74"/>
      <c r="C7" s="77">
        <f>SUM(C4:C6)</f>
        <v>0</v>
      </c>
      <c r="D7" s="78"/>
    </row>
    <row r="8" spans="1:7">
      <c r="A8" s="74"/>
      <c r="B8" s="74"/>
      <c r="C8" s="79"/>
      <c r="D8" s="79"/>
    </row>
    <row r="9" spans="1:7">
      <c r="A9" s="169" t="s">
        <v>1385</v>
      </c>
      <c r="B9" s="170"/>
      <c r="C9" s="171"/>
      <c r="D9" s="172" t="str">
        <f>D3</f>
        <v>T5/2016</v>
      </c>
      <c r="E9" s="172" t="str">
        <f>E3</f>
        <v>T6/2017</v>
      </c>
    </row>
    <row r="10" spans="1:7" s="75" customFormat="1" hidden="1">
      <c r="A10" s="178"/>
      <c r="B10" s="179"/>
      <c r="C10" s="180">
        <f t="shared" ref="C10:C19" si="1">E10-D10</f>
        <v>0</v>
      </c>
      <c r="D10" s="181"/>
      <c r="E10" s="181"/>
      <c r="F10" s="123"/>
    </row>
    <row r="11" spans="1:7" s="75" customFormat="1">
      <c r="A11" s="177" t="s">
        <v>715</v>
      </c>
      <c r="B11" s="195" t="s">
        <v>716</v>
      </c>
      <c r="C11" s="116">
        <f t="shared" si="1"/>
        <v>-4430540</v>
      </c>
      <c r="D11" s="196">
        <v>4430540</v>
      </c>
      <c r="E11" s="113">
        <v>0</v>
      </c>
      <c r="F11" s="44" t="s">
        <v>1635</v>
      </c>
    </row>
    <row r="12" spans="1:7" s="75" customFormat="1">
      <c r="A12" s="114" t="s">
        <v>1117</v>
      </c>
      <c r="B12" s="107" t="s">
        <v>1118</v>
      </c>
      <c r="C12" s="51">
        <f t="shared" si="1"/>
        <v>-1866659</v>
      </c>
      <c r="D12" s="189">
        <v>1866659</v>
      </c>
      <c r="E12" s="108">
        <v>0</v>
      </c>
      <c r="F12" s="44" t="s">
        <v>1635</v>
      </c>
    </row>
    <row r="13" spans="1:7" s="75" customFormat="1">
      <c r="A13" s="114" t="s">
        <v>1119</v>
      </c>
      <c r="B13" s="107" t="s">
        <v>1019</v>
      </c>
      <c r="C13" s="51">
        <f t="shared" si="1"/>
        <v>-23099591</v>
      </c>
      <c r="D13" s="189">
        <v>23099591</v>
      </c>
      <c r="E13" s="108">
        <v>0</v>
      </c>
      <c r="F13" s="44" t="s">
        <v>1635</v>
      </c>
    </row>
    <row r="14" spans="1:7" s="75" customFormat="1">
      <c r="A14" s="175" t="s">
        <v>445</v>
      </c>
      <c r="B14" s="161" t="s">
        <v>1163</v>
      </c>
      <c r="C14" s="51">
        <f t="shared" si="1"/>
        <v>-7563852</v>
      </c>
      <c r="D14" s="189">
        <v>7563852</v>
      </c>
      <c r="E14" s="108">
        <v>0</v>
      </c>
      <c r="F14" s="44" t="s">
        <v>1635</v>
      </c>
    </row>
    <row r="15" spans="1:7" s="75" customFormat="1">
      <c r="A15" s="175" t="s">
        <v>446</v>
      </c>
      <c r="B15" s="161" t="s">
        <v>1164</v>
      </c>
      <c r="C15" s="51">
        <f t="shared" si="1"/>
        <v>-7563852</v>
      </c>
      <c r="D15" s="189">
        <v>7563852</v>
      </c>
      <c r="E15" s="108">
        <v>0</v>
      </c>
      <c r="F15" s="44" t="s">
        <v>1635</v>
      </c>
    </row>
    <row r="16" spans="1:7" s="75" customFormat="1">
      <c r="A16" s="175" t="s">
        <v>447</v>
      </c>
      <c r="B16" s="161" t="s">
        <v>1165</v>
      </c>
      <c r="C16" s="51">
        <f t="shared" si="1"/>
        <v>-7563852</v>
      </c>
      <c r="D16" s="189">
        <v>7563852</v>
      </c>
      <c r="E16" s="108">
        <v>0</v>
      </c>
      <c r="F16" s="44" t="s">
        <v>1635</v>
      </c>
    </row>
    <row r="17" spans="1:6" s="75" customFormat="1">
      <c r="A17" s="175" t="s">
        <v>448</v>
      </c>
      <c r="B17" s="161" t="s">
        <v>1166</v>
      </c>
      <c r="C17" s="51">
        <f t="shared" si="1"/>
        <v>-7563852</v>
      </c>
      <c r="D17" s="189">
        <v>7563852</v>
      </c>
      <c r="E17" s="108">
        <v>0</v>
      </c>
      <c r="F17" s="44" t="s">
        <v>1635</v>
      </c>
    </row>
    <row r="18" spans="1:6" s="75" customFormat="1">
      <c r="A18" s="175" t="s">
        <v>449</v>
      </c>
      <c r="B18" s="161" t="s">
        <v>1167</v>
      </c>
      <c r="C18" s="51">
        <f t="shared" si="1"/>
        <v>-7563852</v>
      </c>
      <c r="D18" s="189">
        <v>7563852</v>
      </c>
      <c r="E18" s="108">
        <v>0</v>
      </c>
      <c r="F18" s="44" t="s">
        <v>1635</v>
      </c>
    </row>
    <row r="19" spans="1:6" s="75" customFormat="1">
      <c r="A19" s="175" t="s">
        <v>450</v>
      </c>
      <c r="B19" s="161" t="s">
        <v>1168</v>
      </c>
      <c r="C19" s="51">
        <f t="shared" si="1"/>
        <v>-7563852</v>
      </c>
      <c r="D19" s="189">
        <v>7563852</v>
      </c>
      <c r="E19" s="108">
        <v>0</v>
      </c>
      <c r="F19" s="44" t="s">
        <v>1635</v>
      </c>
    </row>
    <row r="20" spans="1:6" s="75" customFormat="1">
      <c r="A20" s="194" t="s">
        <v>401</v>
      </c>
      <c r="B20" s="107" t="s">
        <v>1267</v>
      </c>
      <c r="C20" s="51">
        <f t="shared" ref="C20:C25" si="2">E20-D20</f>
        <v>458568514</v>
      </c>
      <c r="D20" s="108">
        <v>-458568514</v>
      </c>
      <c r="E20" s="108">
        <v>0</v>
      </c>
      <c r="F20" s="44" t="s">
        <v>1646</v>
      </c>
    </row>
    <row r="21" spans="1:6" s="75" customFormat="1">
      <c r="A21" s="194" t="s">
        <v>402</v>
      </c>
      <c r="B21" s="107" t="s">
        <v>1268</v>
      </c>
      <c r="C21" s="51">
        <f t="shared" si="2"/>
        <v>458568514</v>
      </c>
      <c r="D21" s="108">
        <v>-458568514</v>
      </c>
      <c r="E21" s="108">
        <v>0</v>
      </c>
      <c r="F21" s="44" t="s">
        <v>1646</v>
      </c>
    </row>
    <row r="22" spans="1:6" s="75" customFormat="1">
      <c r="A22" s="194" t="s">
        <v>368</v>
      </c>
      <c r="B22" s="107" t="s">
        <v>967</v>
      </c>
      <c r="C22" s="51">
        <f t="shared" si="2"/>
        <v>452535914</v>
      </c>
      <c r="D22" s="108">
        <v>-452535914</v>
      </c>
      <c r="E22" s="108">
        <v>0</v>
      </c>
      <c r="F22" s="44" t="s">
        <v>1646</v>
      </c>
    </row>
    <row r="23" spans="1:6" s="75" customFormat="1">
      <c r="A23" s="194" t="s">
        <v>369</v>
      </c>
      <c r="B23" s="107" t="s">
        <v>968</v>
      </c>
      <c r="C23" s="51">
        <f t="shared" si="2"/>
        <v>452535914</v>
      </c>
      <c r="D23" s="108">
        <v>-452535914</v>
      </c>
      <c r="E23" s="108">
        <v>0</v>
      </c>
      <c r="F23" s="44" t="s">
        <v>1646</v>
      </c>
    </row>
    <row r="24" spans="1:6" s="75" customFormat="1">
      <c r="A24" s="194" t="s">
        <v>370</v>
      </c>
      <c r="B24" s="107" t="s">
        <v>969</v>
      </c>
      <c r="C24" s="51">
        <f t="shared" si="2"/>
        <v>452535914</v>
      </c>
      <c r="D24" s="108">
        <v>-452535914</v>
      </c>
      <c r="E24" s="108">
        <v>0</v>
      </c>
      <c r="F24" s="44" t="s">
        <v>1646</v>
      </c>
    </row>
    <row r="25" spans="1:6" s="75" customFormat="1">
      <c r="A25" s="194" t="s">
        <v>118</v>
      </c>
      <c r="B25" s="107" t="s">
        <v>995</v>
      </c>
      <c r="C25" s="51">
        <f t="shared" si="2"/>
        <v>421490952</v>
      </c>
      <c r="D25" s="108">
        <v>-421490952</v>
      </c>
      <c r="E25" s="108">
        <v>0</v>
      </c>
      <c r="F25" s="44" t="s">
        <v>1646</v>
      </c>
    </row>
    <row r="26" spans="1:6" s="75" customFormat="1">
      <c r="A26" s="114" t="s">
        <v>1111</v>
      </c>
      <c r="B26" s="107" t="s">
        <v>1003</v>
      </c>
      <c r="C26" s="51">
        <f t="shared" ref="C26:C29" si="3">E26-D26</f>
        <v>-2500000</v>
      </c>
      <c r="D26" s="189">
        <v>2500000</v>
      </c>
      <c r="E26" s="108">
        <v>0</v>
      </c>
      <c r="F26" s="44" t="s">
        <v>1635</v>
      </c>
    </row>
    <row r="27" spans="1:6" s="75" customFormat="1">
      <c r="A27" s="114" t="s">
        <v>1237</v>
      </c>
      <c r="B27" s="107" t="s">
        <v>1044</v>
      </c>
      <c r="C27" s="51">
        <f t="shared" si="3"/>
        <v>8</v>
      </c>
      <c r="D27" s="108">
        <v>14357593</v>
      </c>
      <c r="E27" s="108">
        <v>14357601</v>
      </c>
      <c r="F27" s="44"/>
    </row>
    <row r="28" spans="1:6" s="75" customFormat="1">
      <c r="A28" s="114" t="s">
        <v>1239</v>
      </c>
      <c r="B28" s="107" t="s">
        <v>894</v>
      </c>
      <c r="C28" s="51">
        <f t="shared" si="3"/>
        <v>11</v>
      </c>
      <c r="D28" s="108">
        <v>2077711</v>
      </c>
      <c r="E28" s="108">
        <v>2077722</v>
      </c>
      <c r="F28" s="44"/>
    </row>
    <row r="29" spans="1:6" s="75" customFormat="1">
      <c r="A29" s="183" t="s">
        <v>1234</v>
      </c>
      <c r="B29" s="168" t="s">
        <v>894</v>
      </c>
      <c r="C29" s="109">
        <f t="shared" si="3"/>
        <v>11</v>
      </c>
      <c r="D29" s="110">
        <v>2077711</v>
      </c>
      <c r="E29" s="110">
        <v>2077722</v>
      </c>
      <c r="F29" s="44"/>
    </row>
    <row r="30" spans="1:6">
      <c r="A30" s="80"/>
      <c r="B30" s="81"/>
      <c r="C30" s="77">
        <f>SUM(C10:C29)</f>
        <v>2618955850</v>
      </c>
    </row>
    <row r="31" spans="1:6">
      <c r="A31" s="80"/>
      <c r="B31" s="81"/>
      <c r="C31" s="79"/>
    </row>
    <row r="32" spans="1:6">
      <c r="A32" s="74"/>
      <c r="B32" s="88"/>
      <c r="C32" s="89"/>
    </row>
    <row r="33" spans="1:5" ht="18" customHeight="1">
      <c r="A33" s="74"/>
      <c r="B33" s="82" t="s">
        <v>1651</v>
      </c>
      <c r="C33" s="156">
        <v>1733511188</v>
      </c>
      <c r="D33" s="157" t="s">
        <v>1588</v>
      </c>
    </row>
    <row r="34" spans="1:5" ht="18" customHeight="1">
      <c r="A34" s="74"/>
      <c r="B34" s="76" t="str">
        <f>A3&amp;"="</f>
        <v>KH tăng, giảm T6/2017=</v>
      </c>
      <c r="C34" s="79">
        <f>C7</f>
        <v>0</v>
      </c>
    </row>
    <row r="35" spans="1:5" ht="18" customHeight="1">
      <c r="A35" s="74"/>
      <c r="B35" s="76" t="str">
        <f>A9&amp;"="</f>
        <v>KH tăng, giảm do thay đổi khấu hao tháng trước=</v>
      </c>
      <c r="C35" s="79">
        <f>C30</f>
        <v>2618955850</v>
      </c>
    </row>
    <row r="36" spans="1:5" ht="18" customHeight="1">
      <c r="A36" s="74"/>
      <c r="B36" s="120" t="s">
        <v>1115</v>
      </c>
      <c r="C36" s="90">
        <f>C33+C34+C35</f>
        <v>4352467038</v>
      </c>
    </row>
    <row r="37" spans="1:5" ht="18" customHeight="1">
      <c r="B37" s="91" t="s">
        <v>1652</v>
      </c>
      <c r="C37" s="156">
        <v>4352467038</v>
      </c>
      <c r="D37" s="157" t="s">
        <v>1588</v>
      </c>
    </row>
    <row r="38" spans="1:5" ht="18" customHeight="1">
      <c r="B38" s="83" t="s">
        <v>300</v>
      </c>
      <c r="C38" s="92">
        <f>C36-C37</f>
        <v>0</v>
      </c>
      <c r="E38" s="49"/>
    </row>
    <row r="41" spans="1:5">
      <c r="C41" s="49"/>
    </row>
  </sheetData>
  <mergeCells count="1">
    <mergeCell ref="A1:E1"/>
  </mergeCells>
  <pageMargins left="0.53" right="0.17" top="0.77" bottom="0.75" header="0.3" footer="0.3"/>
  <pageSetup paperSize="9" scale="83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theme="9" tint="0.79998168889431442"/>
    <pageSetUpPr fitToPage="1"/>
  </sheetPr>
  <dimension ref="A1:G44"/>
  <sheetViews>
    <sheetView showGridLines="0" workbookViewId="0">
      <pane ySplit="1" topLeftCell="A21" activePane="bottomLeft" state="frozen"/>
      <selection activeCell="B6" sqref="B6"/>
      <selection pane="bottomLeft" activeCell="B6" sqref="B6"/>
    </sheetView>
  </sheetViews>
  <sheetFormatPr defaultColWidth="15" defaultRowHeight="12.75"/>
  <cols>
    <col min="1" max="1" width="10.7109375" style="44" customWidth="1"/>
    <col min="2" max="2" width="50.140625" style="44" customWidth="1"/>
    <col min="3" max="3" width="14.7109375" style="44" customWidth="1"/>
    <col min="4" max="4" width="15.28515625" style="46" customWidth="1"/>
    <col min="5" max="5" width="14" style="46" customWidth="1"/>
    <col min="6" max="6" width="13.140625" style="44" bestFit="1" customWidth="1"/>
    <col min="7" max="16384" width="15" style="44"/>
  </cols>
  <sheetData>
    <row r="1" spans="1:7" ht="24.4" customHeight="1">
      <c r="A1" s="401" t="s">
        <v>1637</v>
      </c>
      <c r="B1" s="401"/>
      <c r="C1" s="401"/>
      <c r="D1" s="401"/>
      <c r="E1" s="401"/>
    </row>
    <row r="2" spans="1:7">
      <c r="C2" s="84"/>
      <c r="D2" s="85"/>
    </row>
    <row r="3" spans="1:7">
      <c r="A3" s="169" t="s">
        <v>1638</v>
      </c>
      <c r="B3" s="170"/>
      <c r="C3" s="173" t="s">
        <v>1116</v>
      </c>
      <c r="D3" s="174" t="s">
        <v>1639</v>
      </c>
      <c r="E3" s="172" t="s">
        <v>1640</v>
      </c>
    </row>
    <row r="4" spans="1:7" s="75" customFormat="1">
      <c r="A4" s="186" t="s">
        <v>1643</v>
      </c>
      <c r="B4" s="119" t="s">
        <v>1146</v>
      </c>
      <c r="C4" s="103">
        <f t="shared" ref="C4:C6" si="0">E4-D4</f>
        <v>3341000</v>
      </c>
      <c r="D4" s="104"/>
      <c r="E4" s="108">
        <v>3341000</v>
      </c>
      <c r="F4" s="44"/>
    </row>
    <row r="5" spans="1:7" s="75" customFormat="1" ht="24">
      <c r="A5" s="186" t="s">
        <v>1644</v>
      </c>
      <c r="B5" s="119" t="s">
        <v>1645</v>
      </c>
      <c r="C5" s="103">
        <f t="shared" si="0"/>
        <v>9276987</v>
      </c>
      <c r="D5" s="104"/>
      <c r="E5" s="108">
        <v>9276987</v>
      </c>
      <c r="F5" s="44"/>
    </row>
    <row r="6" spans="1:7" s="75" customFormat="1">
      <c r="A6" s="183"/>
      <c r="B6" s="187"/>
      <c r="C6" s="105">
        <f t="shared" si="0"/>
        <v>0</v>
      </c>
      <c r="D6" s="106"/>
      <c r="E6" s="110"/>
      <c r="F6" s="46"/>
      <c r="G6" s="185"/>
    </row>
    <row r="7" spans="1:7">
      <c r="A7" s="87"/>
      <c r="B7" s="74"/>
      <c r="C7" s="77">
        <f>SUM(C4:C6)</f>
        <v>12617987</v>
      </c>
      <c r="D7" s="78"/>
    </row>
    <row r="8" spans="1:7">
      <c r="A8" s="74"/>
      <c r="B8" s="74"/>
      <c r="C8" s="79"/>
      <c r="D8" s="79"/>
    </row>
    <row r="9" spans="1:7">
      <c r="A9" s="169" t="s">
        <v>1385</v>
      </c>
      <c r="B9" s="170"/>
      <c r="C9" s="171"/>
      <c r="D9" s="172" t="str">
        <f>D3</f>
        <v>T4/2016</v>
      </c>
      <c r="E9" s="172" t="str">
        <f>E3</f>
        <v>T5/2017</v>
      </c>
    </row>
    <row r="10" spans="1:7" s="75" customFormat="1" hidden="1">
      <c r="A10" s="178"/>
      <c r="B10" s="179"/>
      <c r="C10" s="180">
        <f t="shared" ref="C10:C32" si="1">E10-D10</f>
        <v>0</v>
      </c>
      <c r="D10" s="181"/>
      <c r="E10" s="181"/>
      <c r="F10" s="123"/>
    </row>
    <row r="11" spans="1:7" s="75" customFormat="1">
      <c r="A11" s="175" t="s">
        <v>508</v>
      </c>
      <c r="B11" s="107" t="s">
        <v>999</v>
      </c>
      <c r="C11" s="51">
        <f t="shared" si="1"/>
        <v>880000000</v>
      </c>
      <c r="D11" s="108">
        <v>-880000000</v>
      </c>
      <c r="E11" s="108">
        <v>0</v>
      </c>
      <c r="F11" s="44" t="s">
        <v>1634</v>
      </c>
    </row>
    <row r="12" spans="1:7" s="75" customFormat="1">
      <c r="A12" s="175" t="s">
        <v>1240</v>
      </c>
      <c r="B12" s="107" t="s">
        <v>1109</v>
      </c>
      <c r="C12" s="51">
        <f t="shared" ref="C12:C15" si="2">E12-D12</f>
        <v>-32188001</v>
      </c>
      <c r="D12" s="108">
        <v>32188001</v>
      </c>
      <c r="E12" s="108">
        <v>0</v>
      </c>
      <c r="F12" s="44" t="s">
        <v>1635</v>
      </c>
    </row>
    <row r="13" spans="1:7" s="75" customFormat="1">
      <c r="A13" s="114" t="s">
        <v>1108</v>
      </c>
      <c r="B13" s="107" t="s">
        <v>894</v>
      </c>
      <c r="C13" s="51">
        <f t="shared" si="2"/>
        <v>-2009809</v>
      </c>
      <c r="D13" s="108">
        <v>2009809</v>
      </c>
      <c r="E13" s="108">
        <v>0</v>
      </c>
      <c r="F13" s="44" t="s">
        <v>1635</v>
      </c>
    </row>
    <row r="14" spans="1:7" s="75" customFormat="1">
      <c r="A14" s="114" t="s">
        <v>1112</v>
      </c>
      <c r="B14" s="107" t="s">
        <v>894</v>
      </c>
      <c r="C14" s="51">
        <f t="shared" si="2"/>
        <v>-2009809</v>
      </c>
      <c r="D14" s="108">
        <v>2009809</v>
      </c>
      <c r="E14" s="108">
        <v>0</v>
      </c>
      <c r="F14" s="44" t="s">
        <v>1635</v>
      </c>
    </row>
    <row r="15" spans="1:7" s="75" customFormat="1">
      <c r="A15" s="114" t="s">
        <v>1113</v>
      </c>
      <c r="B15" s="107" t="s">
        <v>894</v>
      </c>
      <c r="C15" s="51">
        <f t="shared" si="2"/>
        <v>-2009809</v>
      </c>
      <c r="D15" s="108">
        <v>2009809</v>
      </c>
      <c r="E15" s="108">
        <v>0</v>
      </c>
      <c r="F15" s="44" t="s">
        <v>1635</v>
      </c>
    </row>
    <row r="16" spans="1:7" s="75" customFormat="1">
      <c r="A16" s="175" t="s">
        <v>715</v>
      </c>
      <c r="B16" s="188" t="s">
        <v>716</v>
      </c>
      <c r="C16" s="51">
        <f t="shared" si="1"/>
        <v>-16</v>
      </c>
      <c r="D16" s="189">
        <v>4430556</v>
      </c>
      <c r="E16" s="108">
        <v>4430540</v>
      </c>
      <c r="F16" s="44" t="s">
        <v>1635</v>
      </c>
    </row>
    <row r="17" spans="1:6" s="75" customFormat="1">
      <c r="A17" s="114" t="s">
        <v>1114</v>
      </c>
      <c r="B17" s="107" t="s">
        <v>1003</v>
      </c>
      <c r="C17" s="51">
        <f t="shared" ref="C17:C28" si="3">E17-D17</f>
        <v>-2500000</v>
      </c>
      <c r="D17" s="189">
        <v>2500000</v>
      </c>
      <c r="E17" s="108">
        <v>0</v>
      </c>
      <c r="F17" s="44" t="s">
        <v>1635</v>
      </c>
    </row>
    <row r="18" spans="1:6" s="75" customFormat="1">
      <c r="A18" s="114" t="s">
        <v>1117</v>
      </c>
      <c r="B18" s="107" t="s">
        <v>1118</v>
      </c>
      <c r="C18" s="51">
        <f t="shared" si="3"/>
        <v>-8</v>
      </c>
      <c r="D18" s="189">
        <v>1866667</v>
      </c>
      <c r="E18" s="108">
        <v>1866659</v>
      </c>
      <c r="F18" s="44" t="s">
        <v>1635</v>
      </c>
    </row>
    <row r="19" spans="1:6" s="75" customFormat="1">
      <c r="A19" s="114" t="s">
        <v>1119</v>
      </c>
      <c r="B19" s="107" t="s">
        <v>1019</v>
      </c>
      <c r="C19" s="51">
        <f t="shared" si="3"/>
        <v>8</v>
      </c>
      <c r="D19" s="189">
        <v>23099583</v>
      </c>
      <c r="E19" s="108">
        <v>23099591</v>
      </c>
      <c r="F19" s="44" t="s">
        <v>1635</v>
      </c>
    </row>
    <row r="20" spans="1:6" s="75" customFormat="1">
      <c r="A20" s="175" t="s">
        <v>445</v>
      </c>
      <c r="B20" s="161" t="s">
        <v>1163</v>
      </c>
      <c r="C20" s="51">
        <f t="shared" ref="C20:C24" si="4">E20-D20</f>
        <v>1</v>
      </c>
      <c r="D20" s="189">
        <v>7563851</v>
      </c>
      <c r="E20" s="108">
        <v>7563852</v>
      </c>
      <c r="F20" s="44" t="s">
        <v>1635</v>
      </c>
    </row>
    <row r="21" spans="1:6" s="75" customFormat="1">
      <c r="A21" s="175" t="s">
        <v>446</v>
      </c>
      <c r="B21" s="161" t="s">
        <v>1164</v>
      </c>
      <c r="C21" s="51">
        <f t="shared" si="4"/>
        <v>1</v>
      </c>
      <c r="D21" s="189">
        <v>7563851</v>
      </c>
      <c r="E21" s="108">
        <v>7563852</v>
      </c>
      <c r="F21" s="44" t="s">
        <v>1635</v>
      </c>
    </row>
    <row r="22" spans="1:6" s="75" customFormat="1">
      <c r="A22" s="175" t="s">
        <v>447</v>
      </c>
      <c r="B22" s="161" t="s">
        <v>1165</v>
      </c>
      <c r="C22" s="51">
        <f t="shared" si="4"/>
        <v>1</v>
      </c>
      <c r="D22" s="189">
        <v>7563851</v>
      </c>
      <c r="E22" s="108">
        <v>7563852</v>
      </c>
      <c r="F22" s="44" t="s">
        <v>1635</v>
      </c>
    </row>
    <row r="23" spans="1:6" s="75" customFormat="1">
      <c r="A23" s="175" t="s">
        <v>448</v>
      </c>
      <c r="B23" s="161" t="s">
        <v>1166</v>
      </c>
      <c r="C23" s="51">
        <f t="shared" si="4"/>
        <v>1</v>
      </c>
      <c r="D23" s="189">
        <v>7563851</v>
      </c>
      <c r="E23" s="108">
        <v>7563852</v>
      </c>
      <c r="F23" s="44" t="s">
        <v>1635</v>
      </c>
    </row>
    <row r="24" spans="1:6" s="75" customFormat="1">
      <c r="A24" s="175" t="s">
        <v>449</v>
      </c>
      <c r="B24" s="161" t="s">
        <v>1167</v>
      </c>
      <c r="C24" s="51">
        <f t="shared" si="4"/>
        <v>1</v>
      </c>
      <c r="D24" s="189">
        <v>7563851</v>
      </c>
      <c r="E24" s="108">
        <v>7563852</v>
      </c>
      <c r="F24" s="44" t="s">
        <v>1635</v>
      </c>
    </row>
    <row r="25" spans="1:6" s="75" customFormat="1">
      <c r="A25" s="190" t="s">
        <v>450</v>
      </c>
      <c r="B25" s="191" t="s">
        <v>1168</v>
      </c>
      <c r="C25" s="109">
        <f t="shared" si="3"/>
        <v>1</v>
      </c>
      <c r="D25" s="192">
        <v>7563851</v>
      </c>
      <c r="E25" s="110">
        <v>7563852</v>
      </c>
      <c r="F25" s="44" t="s">
        <v>1635</v>
      </c>
    </row>
    <row r="26" spans="1:6" s="75" customFormat="1">
      <c r="A26" s="193" t="s">
        <v>401</v>
      </c>
      <c r="B26" s="112" t="s">
        <v>1267</v>
      </c>
      <c r="C26" s="116">
        <f t="shared" ref="C26:C27" si="5">E26-D26</f>
        <v>-458568514</v>
      </c>
      <c r="D26" s="113"/>
      <c r="E26" s="113">
        <v>-458568514</v>
      </c>
      <c r="F26" s="44" t="s">
        <v>1646</v>
      </c>
    </row>
    <row r="27" spans="1:6" s="75" customFormat="1">
      <c r="A27" s="194" t="s">
        <v>402</v>
      </c>
      <c r="B27" s="107" t="s">
        <v>1268</v>
      </c>
      <c r="C27" s="51">
        <f t="shared" si="5"/>
        <v>-458568514</v>
      </c>
      <c r="D27" s="108"/>
      <c r="E27" s="108">
        <v>-458568514</v>
      </c>
      <c r="F27" s="44" t="s">
        <v>1646</v>
      </c>
    </row>
    <row r="28" spans="1:6" s="75" customFormat="1">
      <c r="A28" s="194" t="s">
        <v>368</v>
      </c>
      <c r="B28" s="107" t="s">
        <v>967</v>
      </c>
      <c r="C28" s="51">
        <f t="shared" si="3"/>
        <v>-452535914</v>
      </c>
      <c r="D28" s="108"/>
      <c r="E28" s="108">
        <v>-452535914</v>
      </c>
      <c r="F28" s="44" t="s">
        <v>1646</v>
      </c>
    </row>
    <row r="29" spans="1:6" s="75" customFormat="1">
      <c r="A29" s="194" t="s">
        <v>369</v>
      </c>
      <c r="B29" s="107" t="s">
        <v>968</v>
      </c>
      <c r="C29" s="51">
        <f t="shared" si="1"/>
        <v>-452535914</v>
      </c>
      <c r="D29" s="108"/>
      <c r="E29" s="108">
        <v>-452535914</v>
      </c>
      <c r="F29" s="44" t="s">
        <v>1646</v>
      </c>
    </row>
    <row r="30" spans="1:6" s="75" customFormat="1">
      <c r="A30" s="194" t="s">
        <v>370</v>
      </c>
      <c r="B30" s="107" t="s">
        <v>969</v>
      </c>
      <c r="C30" s="51">
        <f t="shared" si="1"/>
        <v>-452535914</v>
      </c>
      <c r="D30" s="108"/>
      <c r="E30" s="108">
        <v>-452535914</v>
      </c>
      <c r="F30" s="44" t="s">
        <v>1646</v>
      </c>
    </row>
    <row r="31" spans="1:6" s="75" customFormat="1">
      <c r="A31" s="194" t="s">
        <v>118</v>
      </c>
      <c r="B31" s="107" t="s">
        <v>995</v>
      </c>
      <c r="C31" s="51">
        <f t="shared" si="1"/>
        <v>-421490952</v>
      </c>
      <c r="D31" s="108"/>
      <c r="E31" s="108">
        <v>-421490952</v>
      </c>
      <c r="F31" s="44"/>
    </row>
    <row r="32" spans="1:6" s="75" customFormat="1" hidden="1">
      <c r="A32" s="183"/>
      <c r="B32" s="168"/>
      <c r="C32" s="109">
        <f t="shared" si="1"/>
        <v>0</v>
      </c>
      <c r="D32" s="110"/>
      <c r="E32" s="110"/>
      <c r="F32" s="44"/>
    </row>
    <row r="33" spans="1:5">
      <c r="A33" s="80"/>
      <c r="B33" s="81"/>
      <c r="C33" s="77">
        <f>SUM(C10:C32)</f>
        <v>-1856953160</v>
      </c>
    </row>
    <row r="34" spans="1:5">
      <c r="A34" s="80"/>
      <c r="B34" s="81"/>
      <c r="C34" s="79"/>
    </row>
    <row r="35" spans="1:5">
      <c r="A35" s="74"/>
      <c r="B35" s="88"/>
      <c r="C35" s="89"/>
    </row>
    <row r="36" spans="1:5" ht="18" customHeight="1">
      <c r="A36" s="74"/>
      <c r="B36" s="82" t="s">
        <v>1641</v>
      </c>
      <c r="C36" s="156">
        <v>3577846361</v>
      </c>
      <c r="D36" s="157" t="s">
        <v>1588</v>
      </c>
    </row>
    <row r="37" spans="1:5" ht="18" customHeight="1">
      <c r="A37" s="74"/>
      <c r="B37" s="76" t="str">
        <f>A3&amp;"="</f>
        <v>KH tăng, giảm T5/2017=</v>
      </c>
      <c r="C37" s="79">
        <f>C7</f>
        <v>12617987</v>
      </c>
    </row>
    <row r="38" spans="1:5" ht="18" customHeight="1">
      <c r="A38" s="74"/>
      <c r="B38" s="76" t="str">
        <f>A9&amp;"="</f>
        <v>KH tăng, giảm do thay đổi khấu hao tháng trước=</v>
      </c>
      <c r="C38" s="79">
        <f>C33</f>
        <v>-1856953160</v>
      </c>
    </row>
    <row r="39" spans="1:5" ht="18" customHeight="1">
      <c r="A39" s="74"/>
      <c r="B39" s="120" t="s">
        <v>1115</v>
      </c>
      <c r="C39" s="90">
        <f>C36+C37+C38</f>
        <v>1733511188</v>
      </c>
    </row>
    <row r="40" spans="1:5" ht="18" customHeight="1">
      <c r="B40" s="91" t="s">
        <v>1642</v>
      </c>
      <c r="C40" s="156">
        <v>1733511188</v>
      </c>
      <c r="D40" s="157" t="s">
        <v>1588</v>
      </c>
    </row>
    <row r="41" spans="1:5" ht="18" customHeight="1">
      <c r="B41" s="83" t="s">
        <v>300</v>
      </c>
      <c r="C41" s="92">
        <f>C39-C40</f>
        <v>0</v>
      </c>
      <c r="E41" s="49"/>
    </row>
    <row r="44" spans="1:5">
      <c r="C44" s="49"/>
    </row>
  </sheetData>
  <mergeCells count="1">
    <mergeCell ref="A1:E1"/>
  </mergeCells>
  <pageMargins left="0.53" right="0.17" top="0.77" bottom="0.75" header="0.3" footer="0.3"/>
  <pageSetup paperSize="9" scale="83" orientation="portrait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tabColor theme="9" tint="0.79998168889431442"/>
    <pageSetUpPr fitToPage="1"/>
  </sheetPr>
  <dimension ref="A1:G41"/>
  <sheetViews>
    <sheetView showGridLines="0" topLeftCell="A22" workbookViewId="0">
      <selection activeCell="B6" sqref="B6"/>
    </sheetView>
  </sheetViews>
  <sheetFormatPr defaultColWidth="15" defaultRowHeight="12.75"/>
  <cols>
    <col min="1" max="1" width="10.7109375" style="44" customWidth="1"/>
    <col min="2" max="2" width="50.140625" style="44" customWidth="1"/>
    <col min="3" max="3" width="14.7109375" style="44" customWidth="1"/>
    <col min="4" max="4" width="15.28515625" style="46" customWidth="1"/>
    <col min="5" max="5" width="14" style="46" customWidth="1"/>
    <col min="6" max="6" width="13.140625" style="44" bestFit="1" customWidth="1"/>
    <col min="7" max="16384" width="15" style="44"/>
  </cols>
  <sheetData>
    <row r="1" spans="1:7" ht="24.4" customHeight="1">
      <c r="A1" s="401" t="s">
        <v>1610</v>
      </c>
      <c r="B1" s="401"/>
      <c r="C1" s="401"/>
      <c r="D1" s="401"/>
      <c r="E1" s="401"/>
    </row>
    <row r="2" spans="1:7">
      <c r="C2" s="84"/>
      <c r="D2" s="85"/>
    </row>
    <row r="3" spans="1:7">
      <c r="A3" s="169" t="s">
        <v>1611</v>
      </c>
      <c r="B3" s="170"/>
      <c r="C3" s="173" t="s">
        <v>1116</v>
      </c>
      <c r="D3" s="174" t="s">
        <v>1612</v>
      </c>
      <c r="E3" s="172" t="s">
        <v>1613</v>
      </c>
    </row>
    <row r="4" spans="1:7" s="75" customFormat="1" ht="25.5">
      <c r="A4" s="177" t="s">
        <v>1618</v>
      </c>
      <c r="B4" s="112" t="s">
        <v>1619</v>
      </c>
      <c r="C4" s="101">
        <f t="shared" ref="C4:C11" si="0">E4-D4</f>
        <v>1364167</v>
      </c>
      <c r="D4" s="102"/>
      <c r="E4" s="113">
        <v>1364167</v>
      </c>
      <c r="F4" s="44"/>
    </row>
    <row r="5" spans="1:7" s="75" customFormat="1" ht="25.5">
      <c r="A5" s="175" t="s">
        <v>1627</v>
      </c>
      <c r="B5" s="107" t="s">
        <v>1620</v>
      </c>
      <c r="C5" s="103">
        <f t="shared" si="0"/>
        <v>1364167</v>
      </c>
      <c r="D5" s="104"/>
      <c r="E5" s="108">
        <v>1364167</v>
      </c>
      <c r="F5" s="44"/>
    </row>
    <row r="6" spans="1:7" s="75" customFormat="1" ht="25.5">
      <c r="A6" s="175" t="s">
        <v>1628</v>
      </c>
      <c r="B6" s="107" t="s">
        <v>1621</v>
      </c>
      <c r="C6" s="103">
        <f t="shared" ref="C6:C8" si="1">E6-D6</f>
        <v>1364167</v>
      </c>
      <c r="D6" s="104"/>
      <c r="E6" s="108">
        <v>1364167</v>
      </c>
      <c r="F6" s="44"/>
    </row>
    <row r="7" spans="1:7" s="75" customFormat="1" ht="25.5">
      <c r="A7" s="175" t="s">
        <v>1629</v>
      </c>
      <c r="B7" s="107" t="s">
        <v>1622</v>
      </c>
      <c r="C7" s="103">
        <f t="shared" si="1"/>
        <v>1364167</v>
      </c>
      <c r="D7" s="104"/>
      <c r="E7" s="108">
        <v>1364167</v>
      </c>
      <c r="F7" s="44"/>
    </row>
    <row r="8" spans="1:7" s="75" customFormat="1" ht="24">
      <c r="A8" s="184" t="s">
        <v>1630</v>
      </c>
      <c r="B8" s="119" t="s">
        <v>1623</v>
      </c>
      <c r="C8" s="103">
        <f t="shared" si="1"/>
        <v>1364167</v>
      </c>
      <c r="D8" s="104"/>
      <c r="E8" s="108">
        <v>1364167</v>
      </c>
      <c r="F8" s="44"/>
    </row>
    <row r="9" spans="1:7" s="75" customFormat="1" ht="24">
      <c r="A9" s="184" t="s">
        <v>1631</v>
      </c>
      <c r="B9" s="119" t="s">
        <v>1624</v>
      </c>
      <c r="C9" s="103">
        <f t="shared" si="0"/>
        <v>1364167</v>
      </c>
      <c r="D9" s="104"/>
      <c r="E9" s="108">
        <v>1364167</v>
      </c>
      <c r="F9" s="44"/>
    </row>
    <row r="10" spans="1:7" s="75" customFormat="1" ht="24">
      <c r="A10" s="184" t="s">
        <v>1632</v>
      </c>
      <c r="B10" s="119" t="s">
        <v>1625</v>
      </c>
      <c r="C10" s="103">
        <f t="shared" si="0"/>
        <v>1364167</v>
      </c>
      <c r="D10" s="104"/>
      <c r="E10" s="108">
        <v>1364167</v>
      </c>
      <c r="F10" s="44"/>
    </row>
    <row r="11" spans="1:7" s="75" customFormat="1" ht="24">
      <c r="A11" s="184" t="s">
        <v>1633</v>
      </c>
      <c r="B11" s="119" t="s">
        <v>1626</v>
      </c>
      <c r="C11" s="103">
        <f t="shared" si="0"/>
        <v>1364167</v>
      </c>
      <c r="D11" s="104"/>
      <c r="E11" s="108">
        <v>1364167</v>
      </c>
      <c r="F11" s="44"/>
    </row>
    <row r="12" spans="1:7" s="75" customFormat="1">
      <c r="A12" s="186" t="s">
        <v>1636</v>
      </c>
      <c r="B12" s="115" t="s">
        <v>1146</v>
      </c>
      <c r="C12" s="103">
        <f t="shared" ref="C12:C13" si="2">E12-D12</f>
        <v>16606210</v>
      </c>
      <c r="D12" s="104"/>
      <c r="E12" s="108">
        <v>16606210</v>
      </c>
      <c r="F12" s="44"/>
    </row>
    <row r="13" spans="1:7" s="75" customFormat="1">
      <c r="A13" s="183" t="s">
        <v>1616</v>
      </c>
      <c r="B13" s="187" t="s">
        <v>1617</v>
      </c>
      <c r="C13" s="105">
        <f t="shared" si="2"/>
        <v>5737292</v>
      </c>
      <c r="D13" s="106"/>
      <c r="E13" s="110">
        <v>5737292</v>
      </c>
      <c r="F13" s="46"/>
      <c r="G13" s="185"/>
    </row>
    <row r="14" spans="1:7">
      <c r="A14" s="87"/>
      <c r="B14" s="74"/>
      <c r="C14" s="77">
        <f>SUM(C4:C13)</f>
        <v>33256838</v>
      </c>
      <c r="D14" s="78"/>
    </row>
    <row r="15" spans="1:7">
      <c r="A15" s="74"/>
      <c r="B15" s="74"/>
      <c r="C15" s="79"/>
      <c r="D15" s="79"/>
    </row>
    <row r="16" spans="1:7">
      <c r="A16" s="169" t="s">
        <v>1385</v>
      </c>
      <c r="B16" s="170"/>
      <c r="C16" s="171"/>
      <c r="D16" s="172" t="str">
        <f>D3</f>
        <v>T3/2016</v>
      </c>
      <c r="E16" s="172" t="str">
        <f>E3</f>
        <v>T4/2017</v>
      </c>
    </row>
    <row r="17" spans="1:6" s="75" customFormat="1" hidden="1">
      <c r="A17" s="178"/>
      <c r="B17" s="179"/>
      <c r="C17" s="180">
        <f t="shared" ref="C17:C24" si="3">E17-D17</f>
        <v>0</v>
      </c>
      <c r="D17" s="181"/>
      <c r="E17" s="181"/>
      <c r="F17" s="123"/>
    </row>
    <row r="18" spans="1:6" s="75" customFormat="1">
      <c r="A18" s="182" t="s">
        <v>1063</v>
      </c>
      <c r="B18" s="112" t="s">
        <v>894</v>
      </c>
      <c r="C18" s="116">
        <f t="shared" si="3"/>
        <v>-130176</v>
      </c>
      <c r="D18" s="113">
        <v>130176</v>
      </c>
      <c r="E18" s="113"/>
      <c r="F18" s="44" t="s">
        <v>1635</v>
      </c>
    </row>
    <row r="19" spans="1:6" s="75" customFormat="1">
      <c r="A19" s="114" t="s">
        <v>1064</v>
      </c>
      <c r="B19" s="107" t="s">
        <v>894</v>
      </c>
      <c r="C19" s="51">
        <f t="shared" si="3"/>
        <v>-130176</v>
      </c>
      <c r="D19" s="108">
        <v>130176</v>
      </c>
      <c r="E19" s="108"/>
      <c r="F19" s="44" t="s">
        <v>1635</v>
      </c>
    </row>
    <row r="20" spans="1:6" s="75" customFormat="1">
      <c r="A20" s="114" t="s">
        <v>1065</v>
      </c>
      <c r="B20" s="107" t="s">
        <v>894</v>
      </c>
      <c r="C20" s="51">
        <f t="shared" si="3"/>
        <v>-130176</v>
      </c>
      <c r="D20" s="108">
        <v>130176</v>
      </c>
      <c r="E20" s="108"/>
      <c r="F20" s="44" t="s">
        <v>1635</v>
      </c>
    </row>
    <row r="21" spans="1:6" s="75" customFormat="1">
      <c r="A21" s="114" t="s">
        <v>1066</v>
      </c>
      <c r="B21" s="107" t="s">
        <v>894</v>
      </c>
      <c r="C21" s="51">
        <f t="shared" si="3"/>
        <v>-130176</v>
      </c>
      <c r="D21" s="108">
        <v>130176</v>
      </c>
      <c r="E21" s="108"/>
      <c r="F21" s="44" t="s">
        <v>1635</v>
      </c>
    </row>
    <row r="22" spans="1:6" s="75" customFormat="1">
      <c r="A22" s="114" t="s">
        <v>1080</v>
      </c>
      <c r="B22" s="107" t="s">
        <v>1081</v>
      </c>
      <c r="C22" s="51">
        <f t="shared" si="3"/>
        <v>-4690159</v>
      </c>
      <c r="D22" s="108">
        <v>4690159</v>
      </c>
      <c r="E22" s="108"/>
      <c r="F22" s="44" t="s">
        <v>1635</v>
      </c>
    </row>
    <row r="23" spans="1:6" s="75" customFormat="1">
      <c r="A23" s="114" t="s">
        <v>1078</v>
      </c>
      <c r="B23" s="107" t="s">
        <v>1079</v>
      </c>
      <c r="C23" s="51">
        <f t="shared" si="3"/>
        <v>-1540250</v>
      </c>
      <c r="D23" s="108">
        <v>1540250</v>
      </c>
      <c r="E23" s="108">
        <v>0</v>
      </c>
      <c r="F23" s="44" t="s">
        <v>1635</v>
      </c>
    </row>
    <row r="24" spans="1:6" s="75" customFormat="1">
      <c r="A24" s="175" t="s">
        <v>508</v>
      </c>
      <c r="B24" s="107" t="s">
        <v>999</v>
      </c>
      <c r="C24" s="51">
        <f t="shared" si="3"/>
        <v>-900000000</v>
      </c>
      <c r="D24" s="108">
        <v>20000000</v>
      </c>
      <c r="E24" s="108">
        <v>-880000000</v>
      </c>
      <c r="F24" s="44" t="s">
        <v>1634</v>
      </c>
    </row>
    <row r="25" spans="1:6" s="75" customFormat="1" ht="25.5">
      <c r="A25" s="175" t="s">
        <v>530</v>
      </c>
      <c r="B25" s="107" t="s">
        <v>1218</v>
      </c>
      <c r="C25" s="51">
        <f t="shared" ref="C25:C29" si="4">E25-D25</f>
        <v>3528917</v>
      </c>
      <c r="D25" s="108">
        <v>0</v>
      </c>
      <c r="E25" s="108">
        <v>3528917</v>
      </c>
      <c r="F25" s="44"/>
    </row>
    <row r="26" spans="1:6" s="75" customFormat="1">
      <c r="A26" s="175" t="s">
        <v>1240</v>
      </c>
      <c r="B26" s="107" t="s">
        <v>1109</v>
      </c>
      <c r="C26" s="51">
        <f t="shared" si="4"/>
        <v>-12</v>
      </c>
      <c r="D26" s="108">
        <v>32188013</v>
      </c>
      <c r="E26" s="108">
        <v>32188001</v>
      </c>
      <c r="F26" s="44"/>
    </row>
    <row r="27" spans="1:6" s="75" customFormat="1">
      <c r="A27" s="114" t="s">
        <v>1108</v>
      </c>
      <c r="B27" s="107" t="s">
        <v>894</v>
      </c>
      <c r="C27" s="51">
        <f t="shared" si="4"/>
        <v>-8</v>
      </c>
      <c r="D27" s="108">
        <v>2009817</v>
      </c>
      <c r="E27" s="108">
        <v>2009809</v>
      </c>
      <c r="F27" s="44"/>
    </row>
    <row r="28" spans="1:6" s="75" customFormat="1">
      <c r="A28" s="114" t="s">
        <v>1112</v>
      </c>
      <c r="B28" s="107" t="s">
        <v>894</v>
      </c>
      <c r="C28" s="51">
        <f t="shared" si="4"/>
        <v>-8</v>
      </c>
      <c r="D28" s="108">
        <v>2009817</v>
      </c>
      <c r="E28" s="108">
        <v>2009809</v>
      </c>
      <c r="F28" s="44"/>
    </row>
    <row r="29" spans="1:6" s="75" customFormat="1">
      <c r="A29" s="183" t="s">
        <v>1113</v>
      </c>
      <c r="B29" s="168" t="s">
        <v>894</v>
      </c>
      <c r="C29" s="109">
        <f t="shared" si="4"/>
        <v>-8</v>
      </c>
      <c r="D29" s="110">
        <v>2009817</v>
      </c>
      <c r="E29" s="110">
        <v>2009809</v>
      </c>
      <c r="F29" s="44"/>
    </row>
    <row r="30" spans="1:6">
      <c r="A30" s="80"/>
      <c r="B30" s="81"/>
      <c r="C30" s="77">
        <f>SUM(C17:C29)</f>
        <v>-903222232</v>
      </c>
    </row>
    <row r="31" spans="1:6">
      <c r="A31" s="80"/>
      <c r="B31" s="81"/>
      <c r="C31" s="79"/>
    </row>
    <row r="32" spans="1:6">
      <c r="A32" s="74"/>
      <c r="B32" s="88"/>
      <c r="C32" s="89"/>
    </row>
    <row r="33" spans="1:5" ht="18" customHeight="1">
      <c r="A33" s="74"/>
      <c r="B33" s="82" t="s">
        <v>1614</v>
      </c>
      <c r="C33" s="156">
        <v>4447811755</v>
      </c>
      <c r="D33" s="157" t="s">
        <v>1588</v>
      </c>
    </row>
    <row r="34" spans="1:5" ht="18" customHeight="1">
      <c r="A34" s="74"/>
      <c r="B34" s="76" t="str">
        <f>A3&amp;"="</f>
        <v>KH tăng, giảm T4/2017=</v>
      </c>
      <c r="C34" s="79">
        <f>C14</f>
        <v>33256838</v>
      </c>
    </row>
    <row r="35" spans="1:5" ht="18" customHeight="1">
      <c r="A35" s="74"/>
      <c r="B35" s="76" t="str">
        <f>A16&amp;"="</f>
        <v>KH tăng, giảm do thay đổi khấu hao tháng trước=</v>
      </c>
      <c r="C35" s="79">
        <f>C30</f>
        <v>-903222232</v>
      </c>
    </row>
    <row r="36" spans="1:5" ht="18" customHeight="1">
      <c r="A36" s="74"/>
      <c r="B36" s="120" t="s">
        <v>1115</v>
      </c>
      <c r="C36" s="90">
        <f>C33+C34+C35</f>
        <v>3577846361</v>
      </c>
    </row>
    <row r="37" spans="1:5" ht="18" customHeight="1">
      <c r="B37" s="91" t="s">
        <v>1615</v>
      </c>
      <c r="C37" s="156">
        <v>3577846361</v>
      </c>
      <c r="D37" s="157" t="s">
        <v>1588</v>
      </c>
    </row>
    <row r="38" spans="1:5" ht="18" customHeight="1">
      <c r="B38" s="83" t="s">
        <v>300</v>
      </c>
      <c r="C38" s="92">
        <f>C36-C37</f>
        <v>0</v>
      </c>
      <c r="E38" s="49"/>
    </row>
    <row r="41" spans="1:5">
      <c r="C41" s="49"/>
    </row>
  </sheetData>
  <mergeCells count="1">
    <mergeCell ref="A1:E1"/>
  </mergeCells>
  <pageMargins left="0.53" right="0.17" top="0.34" bottom="0.75" header="0.3" footer="0.3"/>
  <pageSetup paperSize="9" scale="83" orientation="portrait" r:id="rId1"/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>
    <tabColor theme="9" tint="0.79998168889431442"/>
    <pageSetUpPr fitToPage="1"/>
  </sheetPr>
  <dimension ref="A1:F42"/>
  <sheetViews>
    <sheetView showGridLines="0" topLeftCell="A18" workbookViewId="0">
      <selection activeCell="B6" sqref="B6"/>
    </sheetView>
  </sheetViews>
  <sheetFormatPr defaultColWidth="15" defaultRowHeight="12.75"/>
  <cols>
    <col min="1" max="1" width="10.7109375" style="44" customWidth="1"/>
    <col min="2" max="2" width="50.140625" style="44" customWidth="1"/>
    <col min="3" max="3" width="14.7109375" style="44" customWidth="1"/>
    <col min="4" max="4" width="15.28515625" style="46" customWidth="1"/>
    <col min="5" max="5" width="14" style="46" customWidth="1"/>
    <col min="6" max="6" width="23.140625" style="44" customWidth="1"/>
    <col min="7" max="16384" width="15" style="44"/>
  </cols>
  <sheetData>
    <row r="1" spans="1:6" ht="24.4" customHeight="1">
      <c r="A1" s="401" t="s">
        <v>1603</v>
      </c>
      <c r="B1" s="401"/>
      <c r="C1" s="401"/>
      <c r="D1" s="401"/>
      <c r="E1" s="401"/>
    </row>
    <row r="2" spans="1:6">
      <c r="C2" s="84"/>
      <c r="D2" s="85"/>
    </row>
    <row r="3" spans="1:6">
      <c r="A3" s="169" t="s">
        <v>1604</v>
      </c>
      <c r="B3" s="170"/>
      <c r="C3" s="173" t="s">
        <v>1116</v>
      </c>
      <c r="D3" s="174" t="s">
        <v>1605</v>
      </c>
      <c r="E3" s="172" t="s">
        <v>1606</v>
      </c>
    </row>
    <row r="4" spans="1:6" s="75" customFormat="1">
      <c r="A4" s="175" t="s">
        <v>1591</v>
      </c>
      <c r="B4" s="115" t="s">
        <v>1592</v>
      </c>
      <c r="C4" s="103">
        <f t="shared" ref="C4:C11" si="0">E4-D4</f>
        <v>7258333</v>
      </c>
      <c r="D4" s="104"/>
      <c r="E4" s="108">
        <v>7258333</v>
      </c>
      <c r="F4" s="44"/>
    </row>
    <row r="5" spans="1:6" s="75" customFormat="1">
      <c r="A5" s="175" t="s">
        <v>1593</v>
      </c>
      <c r="B5" s="115" t="s">
        <v>1546</v>
      </c>
      <c r="C5" s="103">
        <f t="shared" si="0"/>
        <v>3304444</v>
      </c>
      <c r="D5" s="104"/>
      <c r="E5" s="108">
        <v>3304444</v>
      </c>
      <c r="F5" s="44"/>
    </row>
    <row r="6" spans="1:6" s="75" customFormat="1">
      <c r="A6" s="175" t="s">
        <v>1594</v>
      </c>
      <c r="B6" s="115" t="s">
        <v>1599</v>
      </c>
      <c r="C6" s="103">
        <f t="shared" si="0"/>
        <v>4353324</v>
      </c>
      <c r="D6" s="104"/>
      <c r="E6" s="108">
        <v>4353324</v>
      </c>
      <c r="F6" s="44"/>
    </row>
    <row r="7" spans="1:6" s="75" customFormat="1">
      <c r="A7" s="175" t="s">
        <v>1595</v>
      </c>
      <c r="B7" s="115" t="s">
        <v>1609</v>
      </c>
      <c r="C7" s="103">
        <f t="shared" si="0"/>
        <v>4353324</v>
      </c>
      <c r="D7" s="104"/>
      <c r="E7" s="108">
        <v>4353324</v>
      </c>
      <c r="F7" s="44"/>
    </row>
    <row r="8" spans="1:6" s="75" customFormat="1">
      <c r="A8" s="175" t="s">
        <v>1596</v>
      </c>
      <c r="B8" s="115" t="s">
        <v>1600</v>
      </c>
      <c r="C8" s="103">
        <f t="shared" si="0"/>
        <v>4353324</v>
      </c>
      <c r="D8" s="104"/>
      <c r="E8" s="108">
        <v>4353324</v>
      </c>
      <c r="F8" s="44"/>
    </row>
    <row r="9" spans="1:6" s="75" customFormat="1">
      <c r="A9" s="175" t="s">
        <v>1597</v>
      </c>
      <c r="B9" s="115" t="s">
        <v>1601</v>
      </c>
      <c r="C9" s="103">
        <f t="shared" si="0"/>
        <v>4353324</v>
      </c>
      <c r="D9" s="104"/>
      <c r="E9" s="108">
        <v>4353324</v>
      </c>
      <c r="F9" s="44"/>
    </row>
    <row r="10" spans="1:6" s="75" customFormat="1">
      <c r="A10" s="175" t="s">
        <v>1598</v>
      </c>
      <c r="B10" s="115" t="s">
        <v>1602</v>
      </c>
      <c r="C10" s="103">
        <f t="shared" si="0"/>
        <v>4353324</v>
      </c>
      <c r="D10" s="104"/>
      <c r="E10" s="108">
        <v>4353324</v>
      </c>
      <c r="F10" s="44"/>
    </row>
    <row r="11" spans="1:6" s="75" customFormat="1">
      <c r="A11" s="100"/>
      <c r="B11" s="98"/>
      <c r="C11" s="105">
        <f t="shared" si="0"/>
        <v>0</v>
      </c>
      <c r="D11" s="106"/>
      <c r="E11" s="106"/>
      <c r="F11" s="44"/>
    </row>
    <row r="12" spans="1:6">
      <c r="A12" s="87"/>
      <c r="B12" s="74"/>
      <c r="C12" s="77">
        <f>SUM(C4:C11)</f>
        <v>32329397</v>
      </c>
      <c r="D12" s="78"/>
    </row>
    <row r="13" spans="1:6">
      <c r="A13" s="74"/>
      <c r="B13" s="74"/>
      <c r="C13" s="79"/>
      <c r="D13" s="79"/>
    </row>
    <row r="14" spans="1:6">
      <c r="A14" s="169" t="s">
        <v>1385</v>
      </c>
      <c r="B14" s="170"/>
      <c r="C14" s="171"/>
      <c r="D14" s="172" t="str">
        <f>D3</f>
        <v>T2/2016</v>
      </c>
      <c r="E14" s="172" t="str">
        <f>E3</f>
        <v>T3/2017</v>
      </c>
    </row>
    <row r="15" spans="1:6" s="75" customFormat="1" hidden="1">
      <c r="A15" s="158"/>
      <c r="B15" s="159"/>
      <c r="C15" s="116">
        <f t="shared" ref="C15:C30" si="1">E15-D15</f>
        <v>0</v>
      </c>
      <c r="D15" s="113"/>
      <c r="E15" s="113"/>
      <c r="F15" s="123"/>
    </row>
    <row r="16" spans="1:6" s="75" customFormat="1">
      <c r="A16" s="160" t="s">
        <v>1062</v>
      </c>
      <c r="B16" s="107" t="s">
        <v>1219</v>
      </c>
      <c r="C16" s="51">
        <f t="shared" si="1"/>
        <v>-4847909</v>
      </c>
      <c r="D16" s="108">
        <v>4847909</v>
      </c>
      <c r="E16" s="108"/>
      <c r="F16" s="44"/>
    </row>
    <row r="17" spans="1:6" s="75" customFormat="1">
      <c r="A17" s="160" t="s">
        <v>1067</v>
      </c>
      <c r="B17" s="107" t="s">
        <v>1220</v>
      </c>
      <c r="C17" s="51">
        <f t="shared" si="1"/>
        <v>-1997341</v>
      </c>
      <c r="D17" s="108">
        <v>1997341</v>
      </c>
      <c r="E17" s="108"/>
      <c r="F17" s="44"/>
    </row>
    <row r="18" spans="1:6" s="75" customFormat="1">
      <c r="A18" s="160" t="s">
        <v>1068</v>
      </c>
      <c r="B18" s="107" t="s">
        <v>1220</v>
      </c>
      <c r="C18" s="51">
        <f t="shared" si="1"/>
        <v>-6641141</v>
      </c>
      <c r="D18" s="108">
        <v>6641141</v>
      </c>
      <c r="E18" s="108"/>
      <c r="F18" s="44"/>
    </row>
    <row r="19" spans="1:6" s="75" customFormat="1">
      <c r="A19" s="99" t="s">
        <v>419</v>
      </c>
      <c r="B19" s="161" t="s">
        <v>1283</v>
      </c>
      <c r="C19" s="51">
        <f t="shared" si="1"/>
        <v>-7664216</v>
      </c>
      <c r="D19" s="108">
        <v>7664216</v>
      </c>
      <c r="E19" s="108"/>
      <c r="F19" s="44"/>
    </row>
    <row r="20" spans="1:6" s="75" customFormat="1">
      <c r="A20" s="99" t="s">
        <v>420</v>
      </c>
      <c r="B20" s="161" t="s">
        <v>1159</v>
      </c>
      <c r="C20" s="51">
        <f t="shared" si="1"/>
        <v>-7664216</v>
      </c>
      <c r="D20" s="108">
        <v>7664216</v>
      </c>
      <c r="E20" s="108"/>
      <c r="F20" s="44"/>
    </row>
    <row r="21" spans="1:6" s="75" customFormat="1">
      <c r="A21" s="176" t="s">
        <v>379</v>
      </c>
      <c r="B21" s="107" t="s">
        <v>1104</v>
      </c>
      <c r="C21" s="51">
        <f t="shared" si="1"/>
        <v>83979788</v>
      </c>
      <c r="D21" s="108">
        <v>-83979788</v>
      </c>
      <c r="E21" s="108"/>
      <c r="F21" s="44"/>
    </row>
    <row r="22" spans="1:6" s="75" customFormat="1">
      <c r="A22" s="175" t="s">
        <v>1055</v>
      </c>
      <c r="B22" s="107" t="s">
        <v>1056</v>
      </c>
      <c r="C22" s="51">
        <f t="shared" ref="C22:C28" si="2">E22-D22</f>
        <v>-1437500</v>
      </c>
      <c r="D22" s="108">
        <v>1437500</v>
      </c>
      <c r="E22" s="108">
        <v>0</v>
      </c>
      <c r="F22" s="44"/>
    </row>
    <row r="23" spans="1:6" s="75" customFormat="1">
      <c r="A23" s="175" t="s">
        <v>1058</v>
      </c>
      <c r="B23" s="107" t="s">
        <v>1056</v>
      </c>
      <c r="C23" s="51">
        <f t="shared" si="2"/>
        <v>-1437500</v>
      </c>
      <c r="D23" s="108">
        <v>1437500</v>
      </c>
      <c r="E23" s="108">
        <v>0</v>
      </c>
      <c r="F23" s="44"/>
    </row>
    <row r="24" spans="1:6" s="75" customFormat="1">
      <c r="A24" s="114" t="s">
        <v>1063</v>
      </c>
      <c r="B24" s="107" t="s">
        <v>894</v>
      </c>
      <c r="C24" s="51">
        <f t="shared" si="2"/>
        <v>-1903716</v>
      </c>
      <c r="D24" s="108">
        <v>2033892</v>
      </c>
      <c r="E24" s="108">
        <v>130176</v>
      </c>
      <c r="F24" s="44"/>
    </row>
    <row r="25" spans="1:6" s="75" customFormat="1">
      <c r="A25" s="114" t="s">
        <v>1064</v>
      </c>
      <c r="B25" s="107" t="s">
        <v>894</v>
      </c>
      <c r="C25" s="51">
        <f t="shared" si="2"/>
        <v>-1903716</v>
      </c>
      <c r="D25" s="108">
        <v>2033892</v>
      </c>
      <c r="E25" s="108">
        <v>130176</v>
      </c>
      <c r="F25" s="44"/>
    </row>
    <row r="26" spans="1:6" s="75" customFormat="1">
      <c r="A26" s="114" t="s">
        <v>1065</v>
      </c>
      <c r="B26" s="107" t="s">
        <v>894</v>
      </c>
      <c r="C26" s="51">
        <f t="shared" si="2"/>
        <v>-1903716</v>
      </c>
      <c r="D26" s="108">
        <v>2033892</v>
      </c>
      <c r="E26" s="108">
        <v>130176</v>
      </c>
      <c r="F26" s="44"/>
    </row>
    <row r="27" spans="1:6" s="75" customFormat="1">
      <c r="A27" s="114" t="s">
        <v>1066</v>
      </c>
      <c r="B27" s="107" t="s">
        <v>894</v>
      </c>
      <c r="C27" s="51">
        <f t="shared" si="2"/>
        <v>-1903716</v>
      </c>
      <c r="D27" s="108">
        <v>2033892</v>
      </c>
      <c r="E27" s="108">
        <v>130176</v>
      </c>
      <c r="F27" s="44"/>
    </row>
    <row r="28" spans="1:6" s="75" customFormat="1">
      <c r="A28" s="114" t="s">
        <v>1080</v>
      </c>
      <c r="B28" s="107" t="s">
        <v>1081</v>
      </c>
      <c r="C28" s="51">
        <f t="shared" si="2"/>
        <v>-8</v>
      </c>
      <c r="D28" s="108">
        <v>4690167</v>
      </c>
      <c r="E28" s="108">
        <v>4690159</v>
      </c>
      <c r="F28" s="44"/>
    </row>
    <row r="29" spans="1:6" s="75" customFormat="1">
      <c r="A29" s="99"/>
      <c r="B29" s="107"/>
      <c r="C29" s="51">
        <f t="shared" si="1"/>
        <v>0</v>
      </c>
      <c r="D29" s="108"/>
      <c r="E29" s="108"/>
      <c r="F29" s="44"/>
    </row>
    <row r="30" spans="1:6" s="75" customFormat="1">
      <c r="A30" s="121"/>
      <c r="B30" s="117"/>
      <c r="C30" s="109">
        <f t="shared" si="1"/>
        <v>0</v>
      </c>
      <c r="D30" s="110"/>
      <c r="E30" s="110"/>
      <c r="F30" s="44"/>
    </row>
    <row r="31" spans="1:6">
      <c r="A31" s="80"/>
      <c r="B31" s="81"/>
      <c r="C31" s="77">
        <f>SUM(C15:C30)</f>
        <v>44675093</v>
      </c>
    </row>
    <row r="32" spans="1:6">
      <c r="A32" s="80"/>
      <c r="B32" s="81"/>
      <c r="C32" s="79"/>
    </row>
    <row r="33" spans="1:5">
      <c r="A33" s="74"/>
      <c r="B33" s="88"/>
      <c r="C33" s="89"/>
    </row>
    <row r="34" spans="1:5" ht="18" customHeight="1">
      <c r="A34" s="74"/>
      <c r="B34" s="82" t="s">
        <v>1607</v>
      </c>
      <c r="C34" s="156">
        <v>4370807265</v>
      </c>
      <c r="D34" s="157" t="s">
        <v>1588</v>
      </c>
    </row>
    <row r="35" spans="1:5" ht="18" customHeight="1">
      <c r="A35" s="74"/>
      <c r="B35" s="76" t="str">
        <f>A3&amp;"="</f>
        <v>KH tăng, giảm T3/2017=</v>
      </c>
      <c r="C35" s="79">
        <f>C12</f>
        <v>32329397</v>
      </c>
    </row>
    <row r="36" spans="1:5" ht="18" customHeight="1">
      <c r="A36" s="74"/>
      <c r="B36" s="76" t="str">
        <f>A14&amp;"="</f>
        <v>KH tăng, giảm do thay đổi khấu hao tháng trước=</v>
      </c>
      <c r="C36" s="79">
        <f>C31</f>
        <v>44675093</v>
      </c>
    </row>
    <row r="37" spans="1:5" ht="18" customHeight="1">
      <c r="A37" s="74"/>
      <c r="B37" s="120" t="s">
        <v>1115</v>
      </c>
      <c r="C37" s="90">
        <f>C34+C35+C36</f>
        <v>4447811755</v>
      </c>
    </row>
    <row r="38" spans="1:5" ht="18" customHeight="1">
      <c r="B38" s="91" t="s">
        <v>1608</v>
      </c>
      <c r="C38" s="156">
        <v>4447811755</v>
      </c>
      <c r="D38" s="157" t="s">
        <v>1588</v>
      </c>
    </row>
    <row r="39" spans="1:5" ht="18" customHeight="1">
      <c r="B39" s="83" t="s">
        <v>300</v>
      </c>
      <c r="C39" s="92">
        <f>C37-C38</f>
        <v>0</v>
      </c>
      <c r="E39" s="49"/>
    </row>
    <row r="42" spans="1:5">
      <c r="C42" s="49"/>
    </row>
  </sheetData>
  <mergeCells count="1">
    <mergeCell ref="A1:E1"/>
  </mergeCells>
  <pageMargins left="0.53" right="0.17" top="0.34" bottom="0.75" header="0.3" footer="0.3"/>
  <pageSetup paperSize="9" scale="93" orientation="portrait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0.79998168889431442"/>
    <pageSetUpPr fitToPage="1"/>
  </sheetPr>
  <dimension ref="A1:G58"/>
  <sheetViews>
    <sheetView showGridLines="0" topLeftCell="A38" workbookViewId="0">
      <selection activeCell="B6" sqref="B6"/>
    </sheetView>
  </sheetViews>
  <sheetFormatPr defaultColWidth="15" defaultRowHeight="12.75"/>
  <cols>
    <col min="1" max="1" width="10.7109375" style="44" customWidth="1"/>
    <col min="2" max="2" width="50.140625" style="44" customWidth="1"/>
    <col min="3" max="3" width="14.7109375" style="44" customWidth="1"/>
    <col min="4" max="4" width="15.28515625" style="46" customWidth="1"/>
    <col min="5" max="5" width="14" style="46" customWidth="1"/>
    <col min="6" max="6" width="23.140625" style="44" customWidth="1"/>
    <col min="7" max="16384" width="15" style="44"/>
  </cols>
  <sheetData>
    <row r="1" spans="1:6" ht="24.4" customHeight="1">
      <c r="A1" s="401" t="s">
        <v>1575</v>
      </c>
      <c r="B1" s="401"/>
      <c r="C1" s="401"/>
      <c r="D1" s="401"/>
      <c r="E1" s="401"/>
    </row>
    <row r="2" spans="1:6">
      <c r="C2" s="84"/>
      <c r="D2" s="85"/>
    </row>
    <row r="3" spans="1:6">
      <c r="A3" s="169" t="s">
        <v>1576</v>
      </c>
      <c r="B3" s="170"/>
      <c r="C3" s="173" t="s">
        <v>1116</v>
      </c>
      <c r="D3" s="174" t="s">
        <v>1577</v>
      </c>
      <c r="E3" s="172" t="s">
        <v>1578</v>
      </c>
    </row>
    <row r="4" spans="1:6" s="75" customFormat="1" hidden="1">
      <c r="A4" s="111"/>
      <c r="B4" s="112"/>
      <c r="C4" s="101">
        <f t="shared" ref="C4" si="0">E4-D4</f>
        <v>0</v>
      </c>
      <c r="D4" s="102"/>
      <c r="E4" s="113"/>
      <c r="F4" s="44"/>
    </row>
    <row r="5" spans="1:6" s="75" customFormat="1" hidden="1">
      <c r="A5" s="99"/>
      <c r="B5" s="107"/>
      <c r="C5" s="103">
        <f t="shared" ref="C5:C16" si="1">E5-D5</f>
        <v>0</v>
      </c>
      <c r="D5" s="104"/>
      <c r="E5" s="108"/>
      <c r="F5" s="44"/>
    </row>
    <row r="6" spans="1:6" s="75" customFormat="1" hidden="1">
      <c r="A6" s="99"/>
      <c r="B6" s="107"/>
      <c r="C6" s="103">
        <f t="shared" ref="C6" si="2">E6-D6</f>
        <v>0</v>
      </c>
      <c r="D6" s="104"/>
      <c r="E6" s="108"/>
      <c r="F6" s="44"/>
    </row>
    <row r="7" spans="1:6" s="75" customFormat="1" hidden="1">
      <c r="A7" s="99"/>
      <c r="B7" s="107"/>
      <c r="C7" s="103">
        <f t="shared" ref="C7:C15" si="3">E7-D7</f>
        <v>0</v>
      </c>
      <c r="D7" s="104"/>
      <c r="E7" s="108"/>
      <c r="F7" s="44"/>
    </row>
    <row r="8" spans="1:6" s="75" customFormat="1" hidden="1">
      <c r="A8" s="99"/>
      <c r="B8" s="107"/>
      <c r="C8" s="103">
        <f t="shared" si="3"/>
        <v>0</v>
      </c>
      <c r="D8" s="104"/>
      <c r="E8" s="108"/>
      <c r="F8" s="44"/>
    </row>
    <row r="9" spans="1:6" s="75" customFormat="1" hidden="1">
      <c r="A9" s="99"/>
      <c r="B9" s="107"/>
      <c r="C9" s="103">
        <f t="shared" ref="C9:C14" si="4">E9-D9</f>
        <v>0</v>
      </c>
      <c r="D9" s="104"/>
      <c r="E9" s="108"/>
      <c r="F9" s="44"/>
    </row>
    <row r="10" spans="1:6" s="75" customFormat="1" hidden="1">
      <c r="A10" s="99"/>
      <c r="B10" s="107"/>
      <c r="C10" s="103">
        <f t="shared" si="4"/>
        <v>0</v>
      </c>
      <c r="D10" s="104"/>
      <c r="E10" s="108"/>
      <c r="F10" s="44"/>
    </row>
    <row r="11" spans="1:6" s="75" customFormat="1" hidden="1">
      <c r="A11" s="122"/>
      <c r="B11" s="119"/>
      <c r="C11" s="103">
        <f t="shared" si="4"/>
        <v>0</v>
      </c>
      <c r="D11" s="104"/>
      <c r="E11" s="108"/>
      <c r="F11" s="44"/>
    </row>
    <row r="12" spans="1:6" s="75" customFormat="1" hidden="1">
      <c r="A12" s="114"/>
      <c r="B12" s="115"/>
      <c r="C12" s="103">
        <f t="shared" si="4"/>
        <v>0</v>
      </c>
      <c r="D12" s="104"/>
      <c r="E12" s="108"/>
      <c r="F12" s="44"/>
    </row>
    <row r="13" spans="1:6" s="75" customFormat="1" hidden="1">
      <c r="A13" s="114"/>
      <c r="B13" s="115"/>
      <c r="C13" s="103">
        <f t="shared" si="4"/>
        <v>0</v>
      </c>
      <c r="D13" s="104"/>
      <c r="E13" s="108"/>
      <c r="F13" s="44"/>
    </row>
    <row r="14" spans="1:6" s="75" customFormat="1" hidden="1">
      <c r="A14" s="114"/>
      <c r="B14" s="115"/>
      <c r="C14" s="103">
        <f t="shared" si="4"/>
        <v>0</v>
      </c>
      <c r="D14" s="104"/>
      <c r="E14" s="108"/>
      <c r="F14" s="44"/>
    </row>
    <row r="15" spans="1:6" s="75" customFormat="1" hidden="1">
      <c r="A15" s="114"/>
      <c r="B15" s="115"/>
      <c r="C15" s="103">
        <f t="shared" si="3"/>
        <v>0</v>
      </c>
      <c r="D15" s="104"/>
      <c r="E15" s="108"/>
      <c r="F15" s="44"/>
    </row>
    <row r="16" spans="1:6" s="75" customFormat="1">
      <c r="A16" s="100"/>
      <c r="B16" s="98"/>
      <c r="C16" s="105">
        <f t="shared" si="1"/>
        <v>0</v>
      </c>
      <c r="D16" s="106"/>
      <c r="E16" s="106"/>
      <c r="F16" s="44"/>
    </row>
    <row r="17" spans="1:7">
      <c r="A17" s="87"/>
      <c r="B17" s="74"/>
      <c r="C17" s="77">
        <f>SUM(C4:C16)</f>
        <v>0</v>
      </c>
      <c r="D17" s="78"/>
    </row>
    <row r="18" spans="1:7">
      <c r="A18" s="74"/>
      <c r="B18" s="74"/>
      <c r="C18" s="79"/>
      <c r="D18" s="79"/>
    </row>
    <row r="19" spans="1:7">
      <c r="A19" s="169" t="s">
        <v>1385</v>
      </c>
      <c r="B19" s="170"/>
      <c r="C19" s="171"/>
      <c r="D19" s="172" t="str">
        <f>D3</f>
        <v>T1/2016</v>
      </c>
      <c r="E19" s="172" t="str">
        <f>E3</f>
        <v>T2/2017</v>
      </c>
    </row>
    <row r="20" spans="1:7" s="75" customFormat="1" hidden="1">
      <c r="A20" s="158"/>
      <c r="B20" s="159"/>
      <c r="C20" s="116">
        <f t="shared" ref="C20:C22" si="5">E20-D20</f>
        <v>0</v>
      </c>
      <c r="D20" s="113"/>
      <c r="E20" s="113"/>
      <c r="F20" s="123"/>
    </row>
    <row r="21" spans="1:7" s="75" customFormat="1">
      <c r="A21" s="130" t="s">
        <v>1045</v>
      </c>
      <c r="B21" s="131" t="s">
        <v>1046</v>
      </c>
      <c r="C21" s="51">
        <f t="shared" si="5"/>
        <v>-2291659</v>
      </c>
      <c r="D21" s="108">
        <v>2291659</v>
      </c>
      <c r="E21" s="108"/>
      <c r="F21" s="123"/>
      <c r="G21" s="93"/>
    </row>
    <row r="22" spans="1:7" s="75" customFormat="1">
      <c r="A22" s="130" t="s">
        <v>422</v>
      </c>
      <c r="B22" s="131" t="s">
        <v>1318</v>
      </c>
      <c r="C22" s="51">
        <f t="shared" si="5"/>
        <v>-2438838</v>
      </c>
      <c r="D22" s="108">
        <v>2438838</v>
      </c>
      <c r="E22" s="108"/>
      <c r="F22" s="123"/>
      <c r="G22" s="93"/>
    </row>
    <row r="23" spans="1:7" s="75" customFormat="1">
      <c r="A23" s="130" t="s">
        <v>423</v>
      </c>
      <c r="B23" s="131" t="s">
        <v>1319</v>
      </c>
      <c r="C23" s="51">
        <f t="shared" ref="C23" si="6">E23-D23</f>
        <v>-2438838</v>
      </c>
      <c r="D23" s="108">
        <v>2438838</v>
      </c>
      <c r="E23" s="108"/>
      <c r="F23" s="123"/>
      <c r="G23" s="93"/>
    </row>
    <row r="24" spans="1:7" s="75" customFormat="1">
      <c r="A24" s="130" t="s">
        <v>424</v>
      </c>
      <c r="B24" s="131" t="s">
        <v>1320</v>
      </c>
      <c r="C24" s="51">
        <f t="shared" ref="C24" si="7">E24-D24</f>
        <v>-2438838</v>
      </c>
      <c r="D24" s="108">
        <v>2438838</v>
      </c>
      <c r="E24" s="108"/>
      <c r="F24" s="123"/>
      <c r="G24" s="93"/>
    </row>
    <row r="25" spans="1:7" s="75" customFormat="1">
      <c r="A25" s="130" t="s">
        <v>425</v>
      </c>
      <c r="B25" s="131" t="s">
        <v>1321</v>
      </c>
      <c r="C25" s="51">
        <f t="shared" ref="C25" si="8">E25-D25</f>
        <v>-2438838</v>
      </c>
      <c r="D25" s="108">
        <v>2438838</v>
      </c>
      <c r="E25" s="108"/>
      <c r="F25" s="123"/>
      <c r="G25" s="93"/>
    </row>
    <row r="26" spans="1:7" s="75" customFormat="1">
      <c r="A26" s="130" t="s">
        <v>426</v>
      </c>
      <c r="B26" s="131" t="s">
        <v>1322</v>
      </c>
      <c r="C26" s="51">
        <f t="shared" ref="C26:C46" si="9">E26-D26</f>
        <v>-2438838</v>
      </c>
      <c r="D26" s="108">
        <v>2438838</v>
      </c>
      <c r="E26" s="108"/>
      <c r="F26" s="123"/>
      <c r="G26" s="93"/>
    </row>
    <row r="27" spans="1:7" s="75" customFormat="1">
      <c r="A27" s="130" t="s">
        <v>427</v>
      </c>
      <c r="B27" s="131" t="s">
        <v>1323</v>
      </c>
      <c r="C27" s="51">
        <f t="shared" si="9"/>
        <v>-2438838</v>
      </c>
      <c r="D27" s="108">
        <v>2438838</v>
      </c>
      <c r="E27" s="108"/>
      <c r="F27" s="123"/>
      <c r="G27" s="93"/>
    </row>
    <row r="28" spans="1:7" s="75" customFormat="1">
      <c r="A28" s="130" t="s">
        <v>428</v>
      </c>
      <c r="B28" s="131" t="s">
        <v>1324</v>
      </c>
      <c r="C28" s="51">
        <f t="shared" si="9"/>
        <v>-2438838</v>
      </c>
      <c r="D28" s="108">
        <v>2438838</v>
      </c>
      <c r="E28" s="108"/>
      <c r="F28" s="123"/>
      <c r="G28" s="93"/>
    </row>
    <row r="29" spans="1:7" s="75" customFormat="1">
      <c r="A29" s="130" t="s">
        <v>429</v>
      </c>
      <c r="B29" s="131" t="s">
        <v>1325</v>
      </c>
      <c r="C29" s="51">
        <f t="shared" si="9"/>
        <v>-2438838</v>
      </c>
      <c r="D29" s="108">
        <v>2438838</v>
      </c>
      <c r="E29" s="108"/>
      <c r="F29" s="123"/>
      <c r="G29" s="93"/>
    </row>
    <row r="30" spans="1:7" s="75" customFormat="1">
      <c r="A30" s="130" t="s">
        <v>430</v>
      </c>
      <c r="B30" s="131" t="s">
        <v>1326</v>
      </c>
      <c r="C30" s="51">
        <f t="shared" si="9"/>
        <v>-2438838</v>
      </c>
      <c r="D30" s="108">
        <v>2438838</v>
      </c>
      <c r="E30" s="108"/>
      <c r="F30" s="123"/>
      <c r="G30" s="93"/>
    </row>
    <row r="31" spans="1:7" s="75" customFormat="1">
      <c r="A31" s="130" t="s">
        <v>431</v>
      </c>
      <c r="B31" s="131" t="s">
        <v>1327</v>
      </c>
      <c r="C31" s="51">
        <f t="shared" si="9"/>
        <v>-2438838</v>
      </c>
      <c r="D31" s="108">
        <v>2438838</v>
      </c>
      <c r="E31" s="108"/>
      <c r="F31" s="123"/>
      <c r="G31" s="93"/>
    </row>
    <row r="32" spans="1:7" s="75" customFormat="1">
      <c r="A32" s="130" t="s">
        <v>432</v>
      </c>
      <c r="B32" s="131" t="s">
        <v>1328</v>
      </c>
      <c r="C32" s="51">
        <f t="shared" si="9"/>
        <v>-2438838</v>
      </c>
      <c r="D32" s="108">
        <v>2438838</v>
      </c>
      <c r="E32" s="108"/>
      <c r="F32" s="123"/>
      <c r="G32" s="93"/>
    </row>
    <row r="33" spans="1:7" s="75" customFormat="1">
      <c r="A33" s="130" t="s">
        <v>433</v>
      </c>
      <c r="B33" s="131" t="s">
        <v>1329</v>
      </c>
      <c r="C33" s="51">
        <f t="shared" si="9"/>
        <v>-2438838</v>
      </c>
      <c r="D33" s="108">
        <v>2438838</v>
      </c>
      <c r="E33" s="108"/>
      <c r="F33" s="123"/>
      <c r="G33" s="93"/>
    </row>
    <row r="34" spans="1:7" s="75" customFormat="1">
      <c r="A34" s="130" t="s">
        <v>434</v>
      </c>
      <c r="B34" s="131" t="s">
        <v>1330</v>
      </c>
      <c r="C34" s="51">
        <f t="shared" si="9"/>
        <v>-2438838</v>
      </c>
      <c r="D34" s="108">
        <v>2438838</v>
      </c>
      <c r="E34" s="108"/>
      <c r="F34" s="123"/>
      <c r="G34" s="93"/>
    </row>
    <row r="35" spans="1:7" s="75" customFormat="1">
      <c r="A35" s="130" t="s">
        <v>435</v>
      </c>
      <c r="B35" s="131" t="s">
        <v>1331</v>
      </c>
      <c r="C35" s="51">
        <f t="shared" si="9"/>
        <v>-2438838</v>
      </c>
      <c r="D35" s="108">
        <v>2438838</v>
      </c>
      <c r="E35" s="108"/>
      <c r="F35" s="123"/>
      <c r="G35" s="93"/>
    </row>
    <row r="36" spans="1:7" s="75" customFormat="1">
      <c r="A36" s="130" t="s">
        <v>436</v>
      </c>
      <c r="B36" s="131" t="s">
        <v>1332</v>
      </c>
      <c r="C36" s="51">
        <f t="shared" si="9"/>
        <v>-2438838</v>
      </c>
      <c r="D36" s="108">
        <v>2438838</v>
      </c>
      <c r="E36" s="108"/>
      <c r="F36" s="123"/>
      <c r="G36" s="93"/>
    </row>
    <row r="37" spans="1:7" s="129" customFormat="1" ht="38.25">
      <c r="A37" s="130" t="s">
        <v>530</v>
      </c>
      <c r="B37" s="131" t="s">
        <v>1473</v>
      </c>
      <c r="C37" s="51">
        <f t="shared" si="9"/>
        <v>-3528917</v>
      </c>
      <c r="D37" s="108">
        <v>3528917</v>
      </c>
      <c r="E37" s="108"/>
      <c r="F37" s="162" t="s">
        <v>1558</v>
      </c>
      <c r="G37" s="93"/>
    </row>
    <row r="38" spans="1:7" s="75" customFormat="1" ht="25.5">
      <c r="A38" s="132" t="s">
        <v>595</v>
      </c>
      <c r="B38" s="133" t="s">
        <v>996</v>
      </c>
      <c r="C38" s="51">
        <f t="shared" si="9"/>
        <v>587468095</v>
      </c>
      <c r="D38" s="108">
        <v>-587468095</v>
      </c>
      <c r="E38" s="108"/>
      <c r="F38" s="162" t="s">
        <v>1559</v>
      </c>
      <c r="G38" s="93"/>
    </row>
    <row r="39" spans="1:7" s="75" customFormat="1">
      <c r="A39" s="160" t="s">
        <v>1062</v>
      </c>
      <c r="B39" s="107" t="s">
        <v>1219</v>
      </c>
      <c r="C39" s="51">
        <f t="shared" si="9"/>
        <v>-8</v>
      </c>
      <c r="D39" s="108">
        <v>4847917</v>
      </c>
      <c r="E39" s="108">
        <v>4847909</v>
      </c>
      <c r="F39" s="44"/>
    </row>
    <row r="40" spans="1:7" s="75" customFormat="1">
      <c r="A40" s="160" t="s">
        <v>1067</v>
      </c>
      <c r="B40" s="107" t="s">
        <v>1220</v>
      </c>
      <c r="C40" s="51">
        <f t="shared" si="9"/>
        <v>8</v>
      </c>
      <c r="D40" s="108">
        <v>1997333</v>
      </c>
      <c r="E40" s="108">
        <v>1997341</v>
      </c>
      <c r="F40" s="44"/>
    </row>
    <row r="41" spans="1:7" s="75" customFormat="1">
      <c r="A41" s="160" t="s">
        <v>1068</v>
      </c>
      <c r="B41" s="107" t="s">
        <v>1220</v>
      </c>
      <c r="C41" s="51">
        <f t="shared" si="9"/>
        <v>8</v>
      </c>
      <c r="D41" s="108">
        <v>6641133</v>
      </c>
      <c r="E41" s="108">
        <v>6641141</v>
      </c>
      <c r="F41" s="44"/>
    </row>
    <row r="42" spans="1:7" s="75" customFormat="1">
      <c r="A42" s="99" t="s">
        <v>419</v>
      </c>
      <c r="B42" s="161" t="s">
        <v>1283</v>
      </c>
      <c r="C42" s="51">
        <f t="shared" si="9"/>
        <v>-14</v>
      </c>
      <c r="D42" s="108">
        <v>7664230</v>
      </c>
      <c r="E42" s="108">
        <v>7664216</v>
      </c>
      <c r="F42" s="44"/>
    </row>
    <row r="43" spans="1:7" s="75" customFormat="1">
      <c r="A43" s="99" t="s">
        <v>420</v>
      </c>
      <c r="B43" s="161" t="s">
        <v>1159</v>
      </c>
      <c r="C43" s="51">
        <f t="shared" si="9"/>
        <v>-14</v>
      </c>
      <c r="D43" s="108">
        <v>7664230</v>
      </c>
      <c r="E43" s="108">
        <v>7664216</v>
      </c>
      <c r="F43" s="44"/>
    </row>
    <row r="44" spans="1:7" s="75" customFormat="1">
      <c r="A44" s="167" t="s">
        <v>379</v>
      </c>
      <c r="B44" s="168" t="s">
        <v>1104</v>
      </c>
      <c r="C44" s="109">
        <f t="shared" si="9"/>
        <v>-83979788</v>
      </c>
      <c r="D44" s="110"/>
      <c r="E44" s="110">
        <v>-83979788</v>
      </c>
      <c r="F44" s="44"/>
    </row>
    <row r="45" spans="1:7" s="75" customFormat="1" hidden="1">
      <c r="A45" s="163"/>
      <c r="B45" s="164"/>
      <c r="C45" s="165">
        <f t="shared" si="9"/>
        <v>0</v>
      </c>
      <c r="D45" s="166"/>
      <c r="E45" s="166"/>
      <c r="F45" s="44"/>
    </row>
    <row r="46" spans="1:7" s="75" customFormat="1" hidden="1">
      <c r="A46" s="121"/>
      <c r="B46" s="117"/>
      <c r="C46" s="109">
        <f t="shared" si="9"/>
        <v>0</v>
      </c>
      <c r="D46" s="110"/>
      <c r="E46" s="110"/>
      <c r="F46" s="44"/>
    </row>
    <row r="47" spans="1:7">
      <c r="A47" s="80"/>
      <c r="B47" s="81"/>
      <c r="C47" s="77">
        <f>SUM(C20:C46)</f>
        <v>461085141</v>
      </c>
    </row>
    <row r="48" spans="1:7">
      <c r="A48" s="80"/>
      <c r="B48" s="81"/>
      <c r="C48" s="79"/>
    </row>
    <row r="49" spans="1:5">
      <c r="A49" s="74"/>
      <c r="B49" s="88"/>
      <c r="C49" s="89"/>
    </row>
    <row r="50" spans="1:5" ht="18" customHeight="1">
      <c r="A50" s="74"/>
      <c r="B50" s="82" t="s">
        <v>1585</v>
      </c>
      <c r="C50" s="156">
        <v>3909722124</v>
      </c>
      <c r="D50" s="157" t="s">
        <v>1588</v>
      </c>
    </row>
    <row r="51" spans="1:5" ht="18" customHeight="1">
      <c r="A51" s="74"/>
      <c r="B51" s="76" t="str">
        <f>A3&amp;"="</f>
        <v>KH tăng, giảm T2/2017=</v>
      </c>
      <c r="C51" s="79">
        <f>C17</f>
        <v>0</v>
      </c>
    </row>
    <row r="52" spans="1:5" ht="18" customHeight="1">
      <c r="A52" s="74"/>
      <c r="B52" s="76" t="str">
        <f>A19&amp;"="</f>
        <v>KH tăng, giảm do thay đổi khấu hao tháng trước=</v>
      </c>
      <c r="C52" s="79">
        <f>C47</f>
        <v>461085141</v>
      </c>
    </row>
    <row r="53" spans="1:5" ht="18" customHeight="1">
      <c r="A53" s="74"/>
      <c r="B53" s="120" t="s">
        <v>1115</v>
      </c>
      <c r="C53" s="90">
        <f>C50+C51+C52</f>
        <v>4370807265</v>
      </c>
    </row>
    <row r="54" spans="1:5" ht="18" customHeight="1">
      <c r="B54" s="91" t="s">
        <v>1586</v>
      </c>
      <c r="C54" s="156">
        <v>4370807265</v>
      </c>
    </row>
    <row r="55" spans="1:5" ht="18" customHeight="1">
      <c r="B55" s="83" t="s">
        <v>300</v>
      </c>
      <c r="C55" s="92">
        <f>C53-C54</f>
        <v>0</v>
      </c>
      <c r="E55" s="49"/>
    </row>
    <row r="58" spans="1:5">
      <c r="C58" s="49"/>
    </row>
  </sheetData>
  <mergeCells count="1">
    <mergeCell ref="A1:E1"/>
  </mergeCells>
  <pageMargins left="0.53" right="0.17" top="0.34" bottom="0.75" header="0.3" footer="0.3"/>
  <pageSetup paperSize="9" scale="77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tabColor theme="9" tint="0.79998168889431442"/>
    <pageSetUpPr fitToPage="1"/>
  </sheetPr>
  <dimension ref="A1:F56"/>
  <sheetViews>
    <sheetView showGridLines="0" topLeftCell="A35" workbookViewId="0">
      <selection activeCell="B6" sqref="B6"/>
    </sheetView>
  </sheetViews>
  <sheetFormatPr defaultColWidth="15" defaultRowHeight="12.75"/>
  <cols>
    <col min="1" max="1" width="10.7109375" style="123" customWidth="1"/>
    <col min="2" max="2" width="50.140625" style="123" customWidth="1"/>
    <col min="3" max="3" width="14.7109375" style="123" customWidth="1"/>
    <col min="4" max="4" width="15.28515625" style="46" customWidth="1"/>
    <col min="5" max="5" width="14" style="46" customWidth="1"/>
    <col min="6" max="6" width="25.28515625" style="123" customWidth="1"/>
    <col min="7" max="16384" width="15" style="123"/>
  </cols>
  <sheetData>
    <row r="1" spans="1:6" ht="24.4" customHeight="1">
      <c r="A1" s="402" t="s">
        <v>1579</v>
      </c>
      <c r="B1" s="402"/>
      <c r="C1" s="402"/>
      <c r="D1" s="402"/>
      <c r="E1" s="402"/>
    </row>
    <row r="2" spans="1:6">
      <c r="C2" s="124"/>
      <c r="D2" s="85"/>
    </row>
    <row r="3" spans="1:6">
      <c r="A3" s="125" t="s">
        <v>1580</v>
      </c>
      <c r="B3" s="126"/>
      <c r="C3" s="124" t="s">
        <v>1116</v>
      </c>
      <c r="D3" s="86" t="s">
        <v>1581</v>
      </c>
      <c r="E3" s="85" t="s">
        <v>1582</v>
      </c>
    </row>
    <row r="4" spans="1:6" s="129" customFormat="1">
      <c r="A4" s="127" t="s">
        <v>1561</v>
      </c>
      <c r="B4" s="128" t="s">
        <v>1531</v>
      </c>
      <c r="C4" s="101">
        <f t="shared" ref="C4:C16" si="0">E4-D4</f>
        <v>1888167</v>
      </c>
      <c r="D4" s="102"/>
      <c r="E4" s="113">
        <v>1888167</v>
      </c>
      <c r="F4" s="123"/>
    </row>
    <row r="5" spans="1:6" s="129" customFormat="1">
      <c r="A5" s="130" t="s">
        <v>1562</v>
      </c>
      <c r="B5" s="131" t="s">
        <v>1531</v>
      </c>
      <c r="C5" s="103">
        <f t="shared" si="0"/>
        <v>1888167</v>
      </c>
      <c r="D5" s="104"/>
      <c r="E5" s="108">
        <v>1888167</v>
      </c>
      <c r="F5" s="123"/>
    </row>
    <row r="6" spans="1:6" s="129" customFormat="1">
      <c r="A6" s="130" t="s">
        <v>1564</v>
      </c>
      <c r="B6" s="131" t="s">
        <v>1531</v>
      </c>
      <c r="C6" s="103">
        <f t="shared" si="0"/>
        <v>1888167</v>
      </c>
      <c r="D6" s="104"/>
      <c r="E6" s="108">
        <v>1888167</v>
      </c>
      <c r="F6" s="123"/>
    </row>
    <row r="7" spans="1:6" s="129" customFormat="1">
      <c r="A7" s="130" t="s">
        <v>1565</v>
      </c>
      <c r="B7" s="131" t="s">
        <v>1531</v>
      </c>
      <c r="C7" s="103">
        <f t="shared" si="0"/>
        <v>1888167</v>
      </c>
      <c r="D7" s="104"/>
      <c r="E7" s="108">
        <v>1888167</v>
      </c>
      <c r="F7" s="123"/>
    </row>
    <row r="8" spans="1:6" s="129" customFormat="1">
      <c r="A8" s="130" t="s">
        <v>1566</v>
      </c>
      <c r="B8" s="131" t="s">
        <v>1531</v>
      </c>
      <c r="C8" s="103">
        <f t="shared" si="0"/>
        <v>1888167</v>
      </c>
      <c r="D8" s="104"/>
      <c r="E8" s="108">
        <v>1888167</v>
      </c>
      <c r="F8" s="123"/>
    </row>
    <row r="9" spans="1:6" s="129" customFormat="1">
      <c r="A9" s="130" t="s">
        <v>1567</v>
      </c>
      <c r="B9" s="131" t="s">
        <v>1531</v>
      </c>
      <c r="C9" s="103">
        <f t="shared" si="0"/>
        <v>1888167</v>
      </c>
      <c r="D9" s="104"/>
      <c r="E9" s="108">
        <v>1888167</v>
      </c>
      <c r="F9" s="123"/>
    </row>
    <row r="10" spans="1:6" s="129" customFormat="1">
      <c r="A10" s="130" t="s">
        <v>1568</v>
      </c>
      <c r="B10" s="131" t="s">
        <v>1531</v>
      </c>
      <c r="C10" s="103">
        <f t="shared" si="0"/>
        <v>1888167</v>
      </c>
      <c r="D10" s="104"/>
      <c r="E10" s="108">
        <v>1888167</v>
      </c>
      <c r="F10" s="123"/>
    </row>
    <row r="11" spans="1:6" s="129" customFormat="1">
      <c r="A11" s="132" t="s">
        <v>1569</v>
      </c>
      <c r="B11" s="133" t="s">
        <v>1570</v>
      </c>
      <c r="C11" s="103">
        <f t="shared" si="0"/>
        <v>4617558</v>
      </c>
      <c r="D11" s="104"/>
      <c r="E11" s="108">
        <v>4617558</v>
      </c>
      <c r="F11" s="123"/>
    </row>
    <row r="12" spans="1:6" s="129" customFormat="1">
      <c r="A12" s="134" t="s">
        <v>1560</v>
      </c>
      <c r="B12" s="135" t="s">
        <v>1563</v>
      </c>
      <c r="C12" s="103">
        <f t="shared" si="0"/>
        <v>6822917</v>
      </c>
      <c r="D12" s="104"/>
      <c r="E12" s="108">
        <v>6822917</v>
      </c>
      <c r="F12" s="123"/>
    </row>
    <row r="13" spans="1:6" s="129" customFormat="1" hidden="1">
      <c r="A13" s="134"/>
      <c r="B13" s="135"/>
      <c r="C13" s="103">
        <f t="shared" si="0"/>
        <v>0</v>
      </c>
      <c r="D13" s="104"/>
      <c r="E13" s="108"/>
      <c r="F13" s="123"/>
    </row>
    <row r="14" spans="1:6" s="129" customFormat="1" hidden="1">
      <c r="A14" s="134"/>
      <c r="B14" s="135"/>
      <c r="C14" s="103">
        <f t="shared" si="0"/>
        <v>0</v>
      </c>
      <c r="D14" s="104"/>
      <c r="E14" s="108"/>
      <c r="F14" s="123"/>
    </row>
    <row r="15" spans="1:6" s="129" customFormat="1" hidden="1">
      <c r="A15" s="134"/>
      <c r="B15" s="135"/>
      <c r="C15" s="103">
        <f t="shared" si="0"/>
        <v>0</v>
      </c>
      <c r="D15" s="104"/>
      <c r="E15" s="108"/>
      <c r="F15" s="123"/>
    </row>
    <row r="16" spans="1:6" s="129" customFormat="1" hidden="1">
      <c r="A16" s="136"/>
      <c r="B16" s="137"/>
      <c r="C16" s="105">
        <f t="shared" si="0"/>
        <v>0</v>
      </c>
      <c r="D16" s="106"/>
      <c r="E16" s="106"/>
      <c r="F16" s="123"/>
    </row>
    <row r="17" spans="1:6">
      <c r="A17" s="138"/>
      <c r="B17" s="139"/>
      <c r="C17" s="77">
        <f>SUM(C4:C16)</f>
        <v>24657644</v>
      </c>
      <c r="D17" s="78"/>
    </row>
    <row r="18" spans="1:6">
      <c r="A18" s="139"/>
      <c r="B18" s="139"/>
      <c r="C18" s="79"/>
      <c r="D18" s="79"/>
    </row>
    <row r="19" spans="1:6">
      <c r="A19" s="125" t="s">
        <v>1385</v>
      </c>
      <c r="B19" s="126"/>
      <c r="C19" s="140"/>
      <c r="D19" s="85" t="str">
        <f>D3</f>
        <v>T12/2016</v>
      </c>
      <c r="E19" s="85" t="str">
        <f>E3</f>
        <v>T1/2017</v>
      </c>
    </row>
    <row r="20" spans="1:6" s="129" customFormat="1">
      <c r="A20" s="141" t="s">
        <v>1023</v>
      </c>
      <c r="B20" s="128" t="s">
        <v>1024</v>
      </c>
      <c r="C20" s="116">
        <f t="shared" ref="C20:C44" si="1">E20-D20</f>
        <v>-1664591</v>
      </c>
      <c r="D20" s="113">
        <v>1664591</v>
      </c>
      <c r="E20" s="113"/>
      <c r="F20" s="123"/>
    </row>
    <row r="21" spans="1:6" s="129" customFormat="1">
      <c r="A21" s="142" t="s">
        <v>1025</v>
      </c>
      <c r="B21" s="131" t="s">
        <v>1024</v>
      </c>
      <c r="C21" s="51">
        <f t="shared" si="1"/>
        <v>-1664591</v>
      </c>
      <c r="D21" s="108">
        <v>1664591</v>
      </c>
      <c r="E21" s="108"/>
      <c r="F21" s="123"/>
    </row>
    <row r="22" spans="1:6" s="129" customFormat="1" ht="38.25">
      <c r="A22" s="130" t="s">
        <v>707</v>
      </c>
      <c r="B22" s="131" t="s">
        <v>1107</v>
      </c>
      <c r="C22" s="51">
        <f t="shared" si="1"/>
        <v>-17455667</v>
      </c>
      <c r="D22" s="108">
        <v>17455667</v>
      </c>
      <c r="E22" s="108"/>
      <c r="F22" s="123"/>
    </row>
    <row r="23" spans="1:6" s="129" customFormat="1" ht="25.5">
      <c r="A23" s="130" t="s">
        <v>709</v>
      </c>
      <c r="B23" s="131" t="s">
        <v>1583</v>
      </c>
      <c r="C23" s="51">
        <f t="shared" si="1"/>
        <v>1263637064</v>
      </c>
      <c r="D23" s="108">
        <v>-1263637064</v>
      </c>
      <c r="E23" s="108"/>
      <c r="F23" s="162" t="s">
        <v>1551</v>
      </c>
    </row>
    <row r="24" spans="1:6" s="129" customFormat="1" ht="25.5">
      <c r="A24" s="143" t="s">
        <v>1550</v>
      </c>
      <c r="B24" s="133" t="s">
        <v>1488</v>
      </c>
      <c r="C24" s="51">
        <f t="shared" si="1"/>
        <v>-1137500</v>
      </c>
      <c r="D24" s="108">
        <v>2275000</v>
      </c>
      <c r="E24" s="108">
        <v>1137500</v>
      </c>
      <c r="F24" s="162" t="s">
        <v>1584</v>
      </c>
    </row>
    <row r="25" spans="1:6" s="129" customFormat="1">
      <c r="A25" s="130" t="s">
        <v>1045</v>
      </c>
      <c r="B25" s="131" t="s">
        <v>1046</v>
      </c>
      <c r="C25" s="51">
        <f t="shared" si="1"/>
        <v>-8</v>
      </c>
      <c r="D25" s="108">
        <v>2291667</v>
      </c>
      <c r="E25" s="108">
        <v>2291659</v>
      </c>
      <c r="F25" s="123"/>
    </row>
    <row r="26" spans="1:6" s="129" customFormat="1" ht="38.25">
      <c r="A26" s="130" t="s">
        <v>1482</v>
      </c>
      <c r="B26" s="107" t="s">
        <v>1587</v>
      </c>
      <c r="C26" s="51">
        <f t="shared" si="1"/>
        <v>-303</v>
      </c>
      <c r="D26" s="108">
        <v>356137</v>
      </c>
      <c r="E26" s="108">
        <v>355834</v>
      </c>
      <c r="F26" s="123"/>
    </row>
    <row r="27" spans="1:6" s="129" customFormat="1">
      <c r="A27" s="130" t="s">
        <v>422</v>
      </c>
      <c r="B27" s="131" t="s">
        <v>1318</v>
      </c>
      <c r="C27" s="51">
        <f t="shared" si="1"/>
        <v>-26</v>
      </c>
      <c r="D27" s="108">
        <v>2438864</v>
      </c>
      <c r="E27" s="108">
        <v>2438838</v>
      </c>
      <c r="F27" s="123"/>
    </row>
    <row r="28" spans="1:6" s="129" customFormat="1">
      <c r="A28" s="130" t="s">
        <v>423</v>
      </c>
      <c r="B28" s="131" t="s">
        <v>1319</v>
      </c>
      <c r="C28" s="51">
        <f t="shared" si="1"/>
        <v>-26</v>
      </c>
      <c r="D28" s="108">
        <v>2438864</v>
      </c>
      <c r="E28" s="108">
        <v>2438838</v>
      </c>
      <c r="F28" s="123"/>
    </row>
    <row r="29" spans="1:6" s="129" customFormat="1">
      <c r="A29" s="130" t="s">
        <v>424</v>
      </c>
      <c r="B29" s="131" t="s">
        <v>1320</v>
      </c>
      <c r="C29" s="51">
        <f t="shared" si="1"/>
        <v>-26</v>
      </c>
      <c r="D29" s="108">
        <v>2438864</v>
      </c>
      <c r="E29" s="108">
        <v>2438838</v>
      </c>
      <c r="F29" s="123"/>
    </row>
    <row r="30" spans="1:6" s="129" customFormat="1">
      <c r="A30" s="130" t="s">
        <v>425</v>
      </c>
      <c r="B30" s="131" t="s">
        <v>1321</v>
      </c>
      <c r="C30" s="51">
        <f t="shared" si="1"/>
        <v>-26</v>
      </c>
      <c r="D30" s="108">
        <v>2438864</v>
      </c>
      <c r="E30" s="108">
        <v>2438838</v>
      </c>
      <c r="F30" s="123"/>
    </row>
    <row r="31" spans="1:6" s="129" customFormat="1">
      <c r="A31" s="130" t="s">
        <v>426</v>
      </c>
      <c r="B31" s="131" t="s">
        <v>1322</v>
      </c>
      <c r="C31" s="51">
        <f t="shared" si="1"/>
        <v>-26</v>
      </c>
      <c r="D31" s="108">
        <v>2438864</v>
      </c>
      <c r="E31" s="108">
        <v>2438838</v>
      </c>
      <c r="F31" s="123"/>
    </row>
    <row r="32" spans="1:6" s="129" customFormat="1">
      <c r="A32" s="130" t="s">
        <v>427</v>
      </c>
      <c r="B32" s="131" t="s">
        <v>1323</v>
      </c>
      <c r="C32" s="51">
        <f t="shared" si="1"/>
        <v>-26</v>
      </c>
      <c r="D32" s="108">
        <v>2438864</v>
      </c>
      <c r="E32" s="108">
        <v>2438838</v>
      </c>
      <c r="F32" s="123"/>
    </row>
    <row r="33" spans="1:6" s="129" customFormat="1">
      <c r="A33" s="130" t="s">
        <v>428</v>
      </c>
      <c r="B33" s="131" t="s">
        <v>1324</v>
      </c>
      <c r="C33" s="51">
        <f t="shared" si="1"/>
        <v>-26</v>
      </c>
      <c r="D33" s="108">
        <v>2438864</v>
      </c>
      <c r="E33" s="108">
        <v>2438838</v>
      </c>
      <c r="F33" s="123"/>
    </row>
    <row r="34" spans="1:6" s="129" customFormat="1">
      <c r="A34" s="130" t="s">
        <v>429</v>
      </c>
      <c r="B34" s="131" t="s">
        <v>1325</v>
      </c>
      <c r="C34" s="51">
        <f t="shared" si="1"/>
        <v>-26</v>
      </c>
      <c r="D34" s="108">
        <v>2438864</v>
      </c>
      <c r="E34" s="108">
        <v>2438838</v>
      </c>
      <c r="F34" s="123"/>
    </row>
    <row r="35" spans="1:6" s="129" customFormat="1">
      <c r="A35" s="130" t="s">
        <v>430</v>
      </c>
      <c r="B35" s="131" t="s">
        <v>1326</v>
      </c>
      <c r="C35" s="51">
        <f t="shared" si="1"/>
        <v>-26</v>
      </c>
      <c r="D35" s="108">
        <v>2438864</v>
      </c>
      <c r="E35" s="108">
        <v>2438838</v>
      </c>
      <c r="F35" s="123"/>
    </row>
    <row r="36" spans="1:6" s="129" customFormat="1">
      <c r="A36" s="130" t="s">
        <v>431</v>
      </c>
      <c r="B36" s="131" t="s">
        <v>1327</v>
      </c>
      <c r="C36" s="51">
        <f t="shared" si="1"/>
        <v>-26</v>
      </c>
      <c r="D36" s="108">
        <v>2438864</v>
      </c>
      <c r="E36" s="108">
        <v>2438838</v>
      </c>
      <c r="F36" s="123"/>
    </row>
    <row r="37" spans="1:6" s="129" customFormat="1">
      <c r="A37" s="130" t="s">
        <v>432</v>
      </c>
      <c r="B37" s="131" t="s">
        <v>1328</v>
      </c>
      <c r="C37" s="51">
        <f t="shared" si="1"/>
        <v>-26</v>
      </c>
      <c r="D37" s="108">
        <v>2438864</v>
      </c>
      <c r="E37" s="108">
        <v>2438838</v>
      </c>
      <c r="F37" s="123"/>
    </row>
    <row r="38" spans="1:6" s="129" customFormat="1">
      <c r="A38" s="130" t="s">
        <v>433</v>
      </c>
      <c r="B38" s="131" t="s">
        <v>1329</v>
      </c>
      <c r="C38" s="51">
        <f t="shared" si="1"/>
        <v>-26</v>
      </c>
      <c r="D38" s="108">
        <v>2438864</v>
      </c>
      <c r="E38" s="108">
        <v>2438838</v>
      </c>
      <c r="F38" s="123"/>
    </row>
    <row r="39" spans="1:6" s="129" customFormat="1">
      <c r="A39" s="130" t="s">
        <v>434</v>
      </c>
      <c r="B39" s="131" t="s">
        <v>1330</v>
      </c>
      <c r="C39" s="51">
        <f t="shared" si="1"/>
        <v>-26</v>
      </c>
      <c r="D39" s="108">
        <v>2438864</v>
      </c>
      <c r="E39" s="108">
        <v>2438838</v>
      </c>
      <c r="F39" s="123"/>
    </row>
    <row r="40" spans="1:6" s="129" customFormat="1">
      <c r="A40" s="130" t="s">
        <v>435</v>
      </c>
      <c r="B40" s="131" t="s">
        <v>1331</v>
      </c>
      <c r="C40" s="51">
        <f t="shared" si="1"/>
        <v>-26</v>
      </c>
      <c r="D40" s="108">
        <v>2438864</v>
      </c>
      <c r="E40" s="108">
        <v>2438838</v>
      </c>
      <c r="F40" s="123"/>
    </row>
    <row r="41" spans="1:6" s="129" customFormat="1">
      <c r="A41" s="130" t="s">
        <v>436</v>
      </c>
      <c r="B41" s="131" t="s">
        <v>1332</v>
      </c>
      <c r="C41" s="51">
        <f t="shared" si="1"/>
        <v>-26</v>
      </c>
      <c r="D41" s="108">
        <v>2438864</v>
      </c>
      <c r="E41" s="108">
        <v>2438838</v>
      </c>
      <c r="F41" s="123"/>
    </row>
    <row r="42" spans="1:6" s="129" customFormat="1">
      <c r="A42" s="130" t="s">
        <v>1054</v>
      </c>
      <c r="B42" s="131" t="s">
        <v>1069</v>
      </c>
      <c r="C42" s="51">
        <f t="shared" si="1"/>
        <v>-1</v>
      </c>
      <c r="D42" s="108">
        <v>511326199</v>
      </c>
      <c r="E42" s="108">
        <v>511326198</v>
      </c>
      <c r="F42" s="123" t="s">
        <v>1555</v>
      </c>
    </row>
    <row r="43" spans="1:6" s="129" customFormat="1" ht="38.25">
      <c r="A43" s="130" t="s">
        <v>530</v>
      </c>
      <c r="B43" s="131" t="s">
        <v>1473</v>
      </c>
      <c r="C43" s="51">
        <f t="shared" si="1"/>
        <v>1453084</v>
      </c>
      <c r="D43" s="108">
        <v>2075833</v>
      </c>
      <c r="E43" s="108">
        <v>3528917</v>
      </c>
      <c r="F43" s="162" t="s">
        <v>1558</v>
      </c>
    </row>
    <row r="44" spans="1:6" s="129" customFormat="1" ht="25.5">
      <c r="A44" s="144" t="s">
        <v>595</v>
      </c>
      <c r="B44" s="145" t="s">
        <v>996</v>
      </c>
      <c r="C44" s="109">
        <f t="shared" si="1"/>
        <v>-587468095</v>
      </c>
      <c r="D44" s="110"/>
      <c r="E44" s="110">
        <v>-587468095</v>
      </c>
      <c r="F44" s="162" t="s">
        <v>1559</v>
      </c>
    </row>
    <row r="45" spans="1:6">
      <c r="A45" s="146"/>
      <c r="B45" s="147"/>
      <c r="C45" s="77">
        <f>SUM(C20:C44)</f>
        <v>655699002</v>
      </c>
      <c r="D45" s="155">
        <f>SUM(D20:D44)</f>
        <v>-687944419</v>
      </c>
      <c r="E45" s="155">
        <f>SUM(E20:E44)</f>
        <v>-32245417</v>
      </c>
    </row>
    <row r="46" spans="1:6">
      <c r="A46" s="146"/>
      <c r="B46" s="147"/>
      <c r="C46" s="79"/>
    </row>
    <row r="47" spans="1:6">
      <c r="A47" s="139"/>
      <c r="B47" s="148"/>
      <c r="C47" s="149"/>
    </row>
    <row r="48" spans="1:6" ht="18" customHeight="1">
      <c r="A48" s="139"/>
      <c r="B48" s="150" t="s">
        <v>1556</v>
      </c>
      <c r="C48" s="156">
        <v>3229365478</v>
      </c>
    </row>
    <row r="49" spans="1:5" ht="18" customHeight="1">
      <c r="A49" s="139"/>
      <c r="B49" s="151" t="str">
        <f>A3&amp;"="</f>
        <v>KH tăng, giảm T1/2017=</v>
      </c>
      <c r="C49" s="79">
        <f>C17</f>
        <v>24657644</v>
      </c>
    </row>
    <row r="50" spans="1:5" ht="18" customHeight="1">
      <c r="A50" s="139"/>
      <c r="B50" s="151" t="str">
        <f>A19&amp;"="</f>
        <v>KH tăng, giảm do thay đổi khấu hao tháng trước=</v>
      </c>
      <c r="C50" s="79">
        <f>C45</f>
        <v>655699002</v>
      </c>
    </row>
    <row r="51" spans="1:5" ht="18" customHeight="1">
      <c r="A51" s="139"/>
      <c r="B51" s="152" t="s">
        <v>1115</v>
      </c>
      <c r="C51" s="90">
        <f>C48+C49+C50</f>
        <v>3909722124</v>
      </c>
    </row>
    <row r="52" spans="1:5" ht="18" customHeight="1">
      <c r="B52" s="153" t="s">
        <v>1557</v>
      </c>
      <c r="C52" s="156">
        <v>3909722124</v>
      </c>
    </row>
    <row r="53" spans="1:5" ht="18" customHeight="1">
      <c r="B53" s="83" t="s">
        <v>300</v>
      </c>
      <c r="C53" s="92">
        <f>C51-C52</f>
        <v>0</v>
      </c>
      <c r="E53" s="154"/>
    </row>
    <row r="56" spans="1:5">
      <c r="C56" s="154"/>
    </row>
  </sheetData>
  <mergeCells count="1">
    <mergeCell ref="A1:E1"/>
  </mergeCells>
  <pageMargins left="0.6" right="0.35" top="0.34" bottom="0.75" header="0.3" footer="0.3"/>
  <pageSetup paperSize="9" scale="73" orientation="portrait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6"/>
  <sheetViews>
    <sheetView showFormulas="1" workbookViewId="0">
      <selection activeCell="C1" sqref="C1"/>
    </sheetView>
  </sheetViews>
  <sheetFormatPr defaultColWidth="9.140625" defaultRowHeight="12.75"/>
  <cols>
    <col min="1" max="1" width="29.7109375" style="2" customWidth="1"/>
    <col min="2" max="2" width="1.28515625" style="2" customWidth="1"/>
    <col min="3" max="3" width="32.140625" style="2" customWidth="1"/>
    <col min="4" max="16384" width="9.140625" style="2"/>
  </cols>
  <sheetData>
    <row r="1" spans="1:3">
      <c r="A1" t="s">
        <v>376</v>
      </c>
    </row>
    <row r="2" spans="1:3" ht="13.5" thickBot="1">
      <c r="A2" s="1" t="s">
        <v>574</v>
      </c>
    </row>
    <row r="3" spans="1:3" ht="13.5" thickBot="1">
      <c r="A3" s="3" t="s">
        <v>575</v>
      </c>
      <c r="C3" s="4" t="s">
        <v>576</v>
      </c>
    </row>
    <row r="4" spans="1:3">
      <c r="A4" s="3">
        <v>3</v>
      </c>
    </row>
    <row r="6" spans="1:3" ht="13.5" thickBot="1"/>
    <row r="7" spans="1:3">
      <c r="A7" s="5" t="s">
        <v>577</v>
      </c>
    </row>
    <row r="8" spans="1:3">
      <c r="A8" s="6" t="s">
        <v>578</v>
      </c>
    </row>
    <row r="9" spans="1:3">
      <c r="A9" s="7" t="s">
        <v>579</v>
      </c>
    </row>
    <row r="10" spans="1:3">
      <c r="A10" s="6" t="s">
        <v>580</v>
      </c>
    </row>
    <row r="11" spans="1:3" ht="13.5" thickBot="1">
      <c r="A11" s="8" t="s">
        <v>581</v>
      </c>
    </row>
    <row r="13" spans="1:3" ht="13.5" thickBot="1"/>
    <row r="14" spans="1:3" ht="13.5" thickBot="1">
      <c r="A14" s="4" t="s">
        <v>582</v>
      </c>
    </row>
    <row r="16" spans="1:3" ht="13.5" thickBot="1"/>
    <row r="17" spans="1:3" ht="13.5" thickBot="1">
      <c r="C17" s="4" t="s">
        <v>583</v>
      </c>
    </row>
    <row r="20" spans="1:3">
      <c r="A20" s="9" t="s">
        <v>584</v>
      </c>
    </row>
    <row r="26" spans="1:3" ht="13.5" thickBot="1">
      <c r="C26" s="10" t="s">
        <v>585</v>
      </c>
    </row>
  </sheetData>
  <sheetProtection password="8863" sheet="1" objects="1"/>
  <phoneticPr fontId="9" type="noConversion"/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26"/>
  <sheetViews>
    <sheetView showFormulas="1" workbookViewId="0">
      <selection activeCell="A10" sqref="A10"/>
    </sheetView>
  </sheetViews>
  <sheetFormatPr defaultColWidth="9.140625" defaultRowHeight="12.75"/>
  <cols>
    <col min="1" max="1" width="26" style="25" customWidth="1"/>
    <col min="2" max="2" width="2.28515625" style="25" customWidth="1"/>
    <col min="3" max="3" width="23.42578125" style="25" customWidth="1"/>
    <col min="4" max="4" width="2.28515625" style="25" customWidth="1"/>
    <col min="5" max="5" width="27.7109375" style="25" bestFit="1" customWidth="1"/>
    <col min="6" max="6" width="13.42578125" style="25" bestFit="1" customWidth="1"/>
    <col min="7" max="16384" width="9.140625" style="25"/>
  </cols>
  <sheetData>
    <row r="1" spans="1:7">
      <c r="A1" s="25" t="s">
        <v>411</v>
      </c>
      <c r="C1" s="25" t="s">
        <v>412</v>
      </c>
      <c r="E1" s="25" t="s">
        <v>413</v>
      </c>
      <c r="F1" s="25" t="b">
        <v>1</v>
      </c>
      <c r="G1" s="25" t="s">
        <v>414</v>
      </c>
    </row>
    <row r="2" spans="1:7">
      <c r="A2" s="25" t="str">
        <f>"Deleted "</f>
        <v xml:space="preserve">Deleted </v>
      </c>
      <c r="C2" s="25" t="str">
        <f>"Deleted "</f>
        <v xml:space="preserve">Deleted </v>
      </c>
      <c r="E2" s="25" t="str">
        <f>"Deleted "</f>
        <v xml:space="preserve">Deleted </v>
      </c>
      <c r="F2" s="25" t="s">
        <v>594</v>
      </c>
      <c r="G2" s="25" t="s">
        <v>594</v>
      </c>
    </row>
    <row r="3" spans="1:7">
      <c r="A3" s="25" t="str">
        <f>"Del"</f>
        <v>Del</v>
      </c>
      <c r="C3" s="25" t="str">
        <f>"Deleted "</f>
        <v xml:space="preserve">Deleted </v>
      </c>
      <c r="E3" s="25" t="str">
        <f>"Deleted By Kaspersky"</f>
        <v>Deleted By Kaspersky</v>
      </c>
      <c r="F3" s="25" t="s">
        <v>376</v>
      </c>
    </row>
    <row r="4" spans="1:7">
      <c r="A4" s="25" t="str">
        <f>"Deleted By K"</f>
        <v>Deleted By K</v>
      </c>
      <c r="C4" s="25" t="str">
        <f>"Delete"</f>
        <v>Delete</v>
      </c>
      <c r="E4" s="25" t="str">
        <f>"Deleted"</f>
        <v>Deleted</v>
      </c>
    </row>
    <row r="5" spans="1:7">
      <c r="A5" s="25" t="str">
        <f>"Deleted "</f>
        <v xml:space="preserve">Deleted </v>
      </c>
      <c r="C5" s="25" t="str">
        <f>"Deleted "</f>
        <v xml:space="preserve">Deleted </v>
      </c>
      <c r="E5" s="25" t="str">
        <f>"Deleted "</f>
        <v xml:space="preserve">Deleted </v>
      </c>
    </row>
    <row r="6" spans="1:7">
      <c r="E6" s="25" t="str">
        <f>"Deleted "</f>
        <v xml:space="preserve">Deleted </v>
      </c>
    </row>
    <row r="7" spans="1:7">
      <c r="A7" s="25" t="str">
        <f>"Deleted By Kaspersky La"</f>
        <v>Deleted By Kaspersky La</v>
      </c>
    </row>
    <row r="8" spans="1:7">
      <c r="E8" s="25" t="str">
        <f>"Deleted By Kaspersky Lab AV D"</f>
        <v>Deleted By Kaspersky Lab AV D</v>
      </c>
    </row>
    <row r="9" spans="1:7">
      <c r="E9" s="25" t="str">
        <f>"Deleted By"</f>
        <v>Deleted By</v>
      </c>
    </row>
    <row r="10" spans="1:7">
      <c r="E10" s="25" t="str">
        <f>"Deleted By Kaspersky Lab AV D"</f>
        <v>Deleted By Kaspersky Lab AV D</v>
      </c>
    </row>
    <row r="11" spans="1:7">
      <c r="E11" s="25" t="str">
        <f>"Deleted By Kaspersky Lab AV Deleted By"</f>
        <v>Deleted By Kaspersky Lab AV Deleted By</v>
      </c>
    </row>
    <row r="12" spans="1:7">
      <c r="E12" s="25" t="str">
        <f>"Deleted By Kaspersky Lab AV Deleted By K"</f>
        <v>Deleted By Kaspersky Lab AV Deleted By K</v>
      </c>
    </row>
    <row r="13" spans="1:7">
      <c r="E13" s="25" t="str">
        <f>"Deleted"</f>
        <v>Deleted</v>
      </c>
    </row>
    <row r="14" spans="1:7">
      <c r="E14" s="25" t="str">
        <f>""</f>
        <v/>
      </c>
    </row>
    <row r="15" spans="1:7">
      <c r="E15" s="25" t="str">
        <f>""</f>
        <v/>
      </c>
    </row>
    <row r="17" spans="1:6">
      <c r="E17" s="25" t="str">
        <f>"Deleted B"</f>
        <v>Deleted B</v>
      </c>
    </row>
    <row r="18" spans="1:6">
      <c r="E18" s="25" t="str">
        <f>"Deleted By Kaspersky Lab AV Deleted"</f>
        <v>Deleted By Kaspersky Lab AV Deleted</v>
      </c>
    </row>
    <row r="19" spans="1:6">
      <c r="E19" s="25" t="str">
        <f>"Deleted By Kaspersky Lab AV Deleted "</f>
        <v xml:space="preserve">Deleted By Kaspersky Lab AV Deleted </v>
      </c>
    </row>
    <row r="20" spans="1:6">
      <c r="E20" s="25" t="str">
        <f>""</f>
        <v/>
      </c>
    </row>
    <row r="21" spans="1:6">
      <c r="A21" s="25" t="str">
        <f>"D"</f>
        <v>D</v>
      </c>
      <c r="C21" s="25" t="str">
        <f>"D"</f>
        <v>D</v>
      </c>
      <c r="E21" s="25" t="str">
        <f>""</f>
        <v/>
      </c>
    </row>
    <row r="22" spans="1:6">
      <c r="A22" s="25" t="str">
        <f>"D"</f>
        <v>D</v>
      </c>
      <c r="C22" s="25" t="str">
        <f>"D"</f>
        <v>D</v>
      </c>
      <c r="E22" s="25" t="str">
        <f>"D"</f>
        <v>D</v>
      </c>
    </row>
    <row r="26" spans="1:6">
      <c r="F26" s="25" t="s">
        <v>415</v>
      </c>
    </row>
  </sheetData>
  <phoneticPr fontId="7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0285FC5B3BEB4F81158D4B8E5E51B4" ma:contentTypeVersion="12" ma:contentTypeDescription="Create a new document." ma:contentTypeScope="" ma:versionID="51be6bc8b2cbc0bf5f3cb85f2369edbf">
  <xsd:schema xmlns:xsd="http://www.w3.org/2001/XMLSchema" xmlns:xs="http://www.w3.org/2001/XMLSchema" xmlns:p="http://schemas.microsoft.com/office/2006/metadata/properties" xmlns:ns2="fc481e2b-f491-4eaf-88b0-d7e4a94197ca" xmlns:ns3="90204114-e1df-4a54-98a4-e06d2c81cd9e" targetNamespace="http://schemas.microsoft.com/office/2006/metadata/properties" ma:root="true" ma:fieldsID="8f2dbc9e30a31fb3c52c702aaa2cda70" ns2:_="" ns3:_="">
    <xsd:import namespace="fc481e2b-f491-4eaf-88b0-d7e4a94197ca"/>
    <xsd:import namespace="90204114-e1df-4a54-98a4-e06d2c81cd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81e2b-f491-4eaf-88b0-d7e4a94197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04114-e1df-4a54-98a4-e06d2c81c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D4DA29-3543-4606-B4BF-73C3E0B8706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EBC7123-7BA2-4086-ABBE-8344C6640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481e2b-f491-4eaf-88b0-d7e4a94197ca"/>
    <ds:schemaRef ds:uri="90204114-e1df-4a54-98a4-e06d2c81c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570EF0-1EEC-422A-8BC9-85B5DD3474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22</vt:i4>
      </vt:variant>
    </vt:vector>
  </HeadingPairs>
  <TitlesOfParts>
    <vt:vector size="57" baseType="lpstr">
      <vt:lpstr>sum</vt:lpstr>
      <vt:lpstr>TS30TRIEU- Phan bo het</vt:lpstr>
      <vt:lpstr>CCDC</vt:lpstr>
      <vt:lpstr>TSCĐ</vt:lpstr>
      <vt:lpstr>Cat Lai</vt:lpstr>
      <vt:lpstr>Tien Nga WH</vt:lpstr>
      <vt:lpstr>Thuan An WH</vt:lpstr>
      <vt:lpstr>Song Than WH</vt:lpstr>
      <vt:lpstr>Lien Anh WH</vt:lpstr>
      <vt:lpstr>HP WH</vt:lpstr>
      <vt:lpstr>Amata WH</vt:lpstr>
      <vt:lpstr>VSIP 2</vt:lpstr>
      <vt:lpstr>VSIP 1</vt:lpstr>
      <vt:lpstr>Tan Thuan</vt:lpstr>
      <vt:lpstr>Tan Binh (Truck)</vt:lpstr>
      <vt:lpstr>Tan Binh</vt:lpstr>
      <vt:lpstr>SHTP</vt:lpstr>
      <vt:lpstr>Shiseido</vt:lpstr>
      <vt:lpstr>HHC</vt:lpstr>
      <vt:lpstr>Etown</vt:lpstr>
      <vt:lpstr>Dong Nai</vt:lpstr>
      <vt:lpstr>Da Nang</vt:lpstr>
      <vt:lpstr>Container Park</vt:lpstr>
      <vt:lpstr>Ben Tre</vt:lpstr>
      <vt:lpstr>Tăng_Giảm1017</vt:lpstr>
      <vt:lpstr>Tăng_Giảm917</vt:lpstr>
      <vt:lpstr>Tăng_Giảm817</vt:lpstr>
      <vt:lpstr>Tăng_Giảm717</vt:lpstr>
      <vt:lpstr>Tăng_Giảm617</vt:lpstr>
      <vt:lpstr>Tăng_Giảm517</vt:lpstr>
      <vt:lpstr>Tăng_Giảm417</vt:lpstr>
      <vt:lpstr>Tăng_Giảm317</vt:lpstr>
      <vt:lpstr>Tăng_Giảm217</vt:lpstr>
      <vt:lpstr>Tăng_Giảm117</vt:lpstr>
      <vt:lpstr>~         </vt:lpstr>
      <vt:lpstr>'~         '!ghdkghk</vt:lpstr>
      <vt:lpstr>'~         '!lhmlghj</vt:lpstr>
      <vt:lpstr>'Amata WH'!Print_Titles</vt:lpstr>
      <vt:lpstr>'Ben Tre'!Print_Titles</vt:lpstr>
      <vt:lpstr>'Cat Lai'!Print_Titles</vt:lpstr>
      <vt:lpstr>'Container Park'!Print_Titles</vt:lpstr>
      <vt:lpstr>'Da Nang'!Print_Titles</vt:lpstr>
      <vt:lpstr>'Dong Nai'!Print_Titles</vt:lpstr>
      <vt:lpstr>Etown!Print_Titles</vt:lpstr>
      <vt:lpstr>HHC!Print_Titles</vt:lpstr>
      <vt:lpstr>'HP WH'!Print_Titles</vt:lpstr>
      <vt:lpstr>'Lien Anh WH'!Print_Titles</vt:lpstr>
      <vt:lpstr>Shiseido!Print_Titles</vt:lpstr>
      <vt:lpstr>SHTP!Print_Titles</vt:lpstr>
      <vt:lpstr>'Song Than WH'!Print_Titles</vt:lpstr>
      <vt:lpstr>'Tan Binh'!Print_Titles</vt:lpstr>
      <vt:lpstr>'Tan Binh (Truck)'!Print_Titles</vt:lpstr>
      <vt:lpstr>'Tan Thuan'!Print_Titles</vt:lpstr>
      <vt:lpstr>'Thuan An WH'!Print_Titles</vt:lpstr>
      <vt:lpstr>'Tien Nga WH'!Print_Titles</vt:lpstr>
      <vt:lpstr>'VSIP 1'!Print_Titles</vt:lpstr>
      <vt:lpstr>'VSIP 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Admin</cp:lastModifiedBy>
  <cp:lastPrinted>2020-02-25T10:35:45Z</cp:lastPrinted>
  <dcterms:created xsi:type="dcterms:W3CDTF">1999-10-13T04:32:39Z</dcterms:created>
  <dcterms:modified xsi:type="dcterms:W3CDTF">2021-10-18T08:06:12Z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0x0101002E0285FC5B3BEB4F81158D4B8E5E51B4</vt:lpwstr>
  </property>
</Properties>
</file>