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/>
  </bookViews>
  <sheets>
    <sheet name="I. SƠN " sheetId="2" r:id="rId1"/>
    <sheet name="II. ĐÓNG GÓI" sheetId="3" r:id="rId2"/>
    <sheet name="II. ĐÓNG GÓI (2)" sheetId="6" r:id="rId3"/>
  </sheets>
  <definedNames>
    <definedName name="_xlnm._FilterDatabase" localSheetId="0" hidden="1">'I. SƠN '!$A$1:$H$10</definedName>
    <definedName name="_xlnm._FilterDatabase" localSheetId="1" hidden="1">'II. ĐÓNG GÓI'!$A$1:$J$8</definedName>
    <definedName name="_xlnm._FilterDatabase" localSheetId="2" hidden="1">'II. ĐÓNG GÓI (2)'!$A$1:$J$15</definedName>
    <definedName name="_xlnm.Print_Area" localSheetId="0">'I. SƠN '!$A$1:$K$29</definedName>
    <definedName name="_xlnm.Print_Area" localSheetId="1">'II. ĐÓNG GÓI'!$A$1:$M$19</definedName>
    <definedName name="_xlnm.Print_Area" localSheetId="2">'II. ĐÓNG GÓI (2)'!$A$1:$M$72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6" l="1"/>
  <c r="H65" i="6"/>
  <c r="H64" i="6"/>
  <c r="H63" i="6"/>
  <c r="H62" i="6"/>
  <c r="H57" i="6"/>
  <c r="H56" i="6"/>
  <c r="H55" i="6"/>
  <c r="H54" i="6"/>
  <c r="H49" i="6"/>
  <c r="H48" i="6"/>
  <c r="H47" i="6"/>
  <c r="H46" i="6"/>
  <c r="H41" i="6"/>
  <c r="H40" i="6"/>
  <c r="H39" i="6"/>
  <c r="H38" i="6"/>
  <c r="H37" i="6"/>
  <c r="H36" i="6"/>
  <c r="H32" i="6"/>
  <c r="H31" i="6"/>
  <c r="H30" i="6"/>
  <c r="H29" i="6"/>
  <c r="H28" i="6"/>
  <c r="H23" i="6"/>
  <c r="H22" i="6"/>
  <c r="H21" i="6"/>
  <c r="H20" i="6"/>
  <c r="H34" i="6"/>
  <c r="H35" i="6"/>
  <c r="H61" i="6"/>
  <c r="H60" i="6"/>
  <c r="H59" i="6"/>
  <c r="H53" i="6"/>
  <c r="H52" i="6"/>
  <c r="H51" i="6"/>
  <c r="H45" i="6"/>
  <c r="H44" i="6"/>
  <c r="H43" i="6"/>
  <c r="H27" i="6"/>
  <c r="H26" i="6"/>
  <c r="H25" i="6"/>
  <c r="H19" i="6"/>
  <c r="H18" i="6"/>
  <c r="H17" i="6"/>
  <c r="E12" i="6"/>
  <c r="D32" i="2"/>
  <c r="I32" i="2"/>
  <c r="D49" i="2"/>
  <c r="D48" i="2"/>
  <c r="D47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I37" i="2"/>
  <c r="D36" i="2"/>
  <c r="I36" i="2"/>
  <c r="D35" i="2"/>
  <c r="I35" i="2"/>
  <c r="D34" i="2"/>
  <c r="I34" i="2"/>
  <c r="D33" i="2"/>
  <c r="I33" i="2"/>
  <c r="K28" i="2"/>
  <c r="E6" i="2"/>
  <c r="E7" i="2"/>
</calcChain>
</file>

<file path=xl/sharedStrings.xml><?xml version="1.0" encoding="utf-8"?>
<sst xmlns="http://schemas.openxmlformats.org/spreadsheetml/2006/main" count="391" uniqueCount="116">
  <si>
    <t>Lệnh sản xuất :</t>
  </si>
  <si>
    <t>Số lượng:</t>
  </si>
  <si>
    <t>pcs</t>
  </si>
  <si>
    <t>Khách hàng :</t>
  </si>
  <si>
    <t xml:space="preserve">Đơn hàng:   </t>
  </si>
  <si>
    <t>STT</t>
  </si>
  <si>
    <t>ĐVT</t>
  </si>
  <si>
    <t>Viet Nam</t>
  </si>
  <si>
    <t>Kg</t>
  </si>
  <si>
    <t>Nhập khẩu</t>
  </si>
  <si>
    <t>BAN GIÁM ĐỐC</t>
  </si>
  <si>
    <t>ĐỊNH MỨC KIÊM ĐỀ NGHỊ XUẤT KHO</t>
  </si>
  <si>
    <t>Người đề nghị :</t>
  </si>
  <si>
    <t>Xưởng</t>
  </si>
  <si>
    <t>Sản phẩm :</t>
  </si>
  <si>
    <t>I. SƠN</t>
  </si>
  <si>
    <t>HÀNG HÓA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</si>
  <si>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</si>
  <si>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</si>
  <si>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</si>
  <si>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</si>
  <si>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</si>
  <si>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</si>
  <si>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</si>
  <si>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</si>
  <si>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</si>
  <si>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</si>
  <si>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</si>
  <si>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BP. KIỂM SOÁT ĐỊNH MỨC</t>
  </si>
  <si>
    <t>NGƯỜI ĐỀ NGHỊ</t>
  </si>
  <si>
    <t>II: VẬT TƯ ĐÓNG GÓI</t>
  </si>
  <si>
    <t>QUY CÁCH</t>
  </si>
  <si>
    <t>3 lớp (1N+2Xel)</t>
  </si>
  <si>
    <t>TT32322000-5 (EL-T122C)</t>
  </si>
  <si>
    <t>TT32322000-5 (EL-T122MB)</t>
  </si>
  <si>
    <t>TT32324000-5 (EL-T124C)</t>
  </si>
  <si>
    <t>TT32324000-5 (EL-T124MB)</t>
  </si>
  <si>
    <t>TT35351000-5 (EL-T151C)</t>
  </si>
  <si>
    <t>TT35351000-5 (EL-T151MB)</t>
  </si>
  <si>
    <t>TT35351500-5 (EL-T1515C)</t>
  </si>
  <si>
    <t>TT35351500-5 (EL-T1515MB)</t>
  </si>
  <si>
    <t>TT35352000-5 (EL-T152C)</t>
  </si>
  <si>
    <t>TT35352000-5 (EL-T152MB)</t>
  </si>
  <si>
    <t>TT35354000-5 (EL-T154C)</t>
  </si>
  <si>
    <t>TT35354000-5 (EL-T154MB)</t>
  </si>
  <si>
    <t>37x170x2015</t>
  </si>
  <si>
    <t>37x170x2010</t>
  </si>
  <si>
    <t>40x185x2015</t>
  </si>
  <si>
    <t>40x185x2010</t>
  </si>
  <si>
    <t>Cái</t>
  </si>
  <si>
    <t>Barcode dán</t>
  </si>
  <si>
    <t>MOK-EL-T122C</t>
  </si>
  <si>
    <t>MOK-EL-T122MB</t>
  </si>
  <si>
    <t>MOK-EL-T151C</t>
  </si>
  <si>
    <t>MOK-EL-T151MB</t>
  </si>
  <si>
    <t>MOK-EL-T1515C</t>
  </si>
  <si>
    <t>MOK-EL-T1515MB</t>
  </si>
  <si>
    <t>MOK-EL-T152C</t>
  </si>
  <si>
    <t>MOK-EL-T152MB</t>
  </si>
  <si>
    <t>MOK-EL-T154C</t>
  </si>
  <si>
    <t>MOK-EL-T154MB</t>
  </si>
  <si>
    <t>35 x 145.3mm</t>
  </si>
  <si>
    <t>Khoen treo tím</t>
  </si>
  <si>
    <t>EL-T151C</t>
  </si>
  <si>
    <t>EL-T151MB</t>
  </si>
  <si>
    <t>35x50</t>
  </si>
  <si>
    <t>RABIN RS - 14 - 713 A</t>
  </si>
  <si>
    <t>RABIN RS - 14 - 713 B</t>
  </si>
  <si>
    <t>RABIN RS - 15 - 769</t>
  </si>
  <si>
    <t>RABIN RS - 15 - 778 MATT BASE</t>
  </si>
  <si>
    <t>RABIN RS - 15 - 778 CLEAR BASE</t>
  </si>
  <si>
    <t>UL1711-V</t>
  </si>
  <si>
    <t>RABIN R - 217 A</t>
  </si>
  <si>
    <t>RABIN R - 217 B</t>
  </si>
  <si>
    <t>NTX - 80 THINNER</t>
  </si>
  <si>
    <t>NTX - OPACO STAIN YELLOW</t>
  </si>
  <si>
    <t>NTX - OPACO STAIN BROWN</t>
  </si>
  <si>
    <t>NTX - OPACO STAIN BLACK</t>
  </si>
  <si>
    <t>NTX - OPACO STAIN RED</t>
  </si>
  <si>
    <t>Màu Clear</t>
  </si>
  <si>
    <t>Màu nâu</t>
  </si>
  <si>
    <t>FURNITURE STAIN WHITE</t>
  </si>
  <si>
    <t>PHAN THIÊN KIM</t>
  </si>
  <si>
    <t>MOKUSAN</t>
  </si>
  <si>
    <t>cuộn</t>
  </si>
  <si>
    <t>kg</t>
  </si>
  <si>
    <t xml:space="preserve">Túi nylon bịt 1 đầu </t>
  </si>
  <si>
    <t>Giấy xel 2 lớp</t>
  </si>
  <si>
    <t>Cuộn mảnh W60</t>
  </si>
  <si>
    <t>Cuộn mảnh W55</t>
  </si>
  <si>
    <t>Băng keo trong W24</t>
  </si>
  <si>
    <t>Băng keo trong W48</t>
  </si>
  <si>
    <t>Sản phẩm:</t>
  </si>
  <si>
    <t>TT 32 x 32 x 2000</t>
  </si>
  <si>
    <t>TT 32 x 32 x 4000</t>
  </si>
  <si>
    <t>TT 35 x 35 x 1000</t>
  </si>
  <si>
    <t>TT 35 x 35 x 1500</t>
  </si>
  <si>
    <t>TT 35 x 35 x 2000</t>
  </si>
  <si>
    <t>TT 35 x 35 x 4000</t>
  </si>
  <si>
    <t>40 x 185 x 1080</t>
  </si>
  <si>
    <t>40 x 185 x 1515</t>
  </si>
  <si>
    <t>W60 x L1070</t>
  </si>
  <si>
    <t>MOK-EL-T124C</t>
  </si>
  <si>
    <t>MOK-EL-T124MB</t>
  </si>
  <si>
    <t>Băng keo nitto 20mm</t>
  </si>
  <si>
    <t>T124MB</t>
  </si>
  <si>
    <t>Xưởng 4, 7</t>
  </si>
  <si>
    <t>T154MB</t>
  </si>
  <si>
    <t>UL1711-23.00K</t>
  </si>
  <si>
    <t>07/11/2023</t>
  </si>
  <si>
    <t>57-23VW/SKM (MNC-2300-MZ6-HI)</t>
  </si>
  <si>
    <t>Màng PE  - W125</t>
  </si>
  <si>
    <t>Màng PE  - W500</t>
  </si>
  <si>
    <t>Dây đai xanh W16</t>
  </si>
  <si>
    <t>Ngày 23/08/2023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</si>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</sst>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0.000"/>
    <numFmt numFmtId="166" formatCode="_(* #,##0.00_);_(* \(#,##0.00\);_(* &quot;-&quot;_);_(@_)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18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1" fontId="2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/>
    </xf>
    <xf numFmtId="41" fontId="6" fillId="0" borderId="0" xfId="0" applyNumberFormat="1" applyFont="1" applyAlignment="1">
      <alignment vertical="center"/>
    </xf>
    <xf numFmtId="14" fontId="12" fillId="0" borderId="0" xfId="0" applyNumberFormat="1" applyFont="1" applyAlignment="1">
      <alignment vertical="center"/>
    </xf>
    <xf numFmtId="41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1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13" fillId="0" borderId="8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41" fontId="9" fillId="0" borderId="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41" fontId="9" fillId="0" borderId="2" xfId="0" applyNumberFormat="1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10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41" fontId="1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right" vertical="center"/>
    </xf>
    <xf numFmtId="166" fontId="9" fillId="0" borderId="3" xfId="0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right" vertical="center"/>
    </xf>
    <xf numFmtId="165" fontId="5" fillId="0" borderId="2" xfId="0" applyNumberFormat="1" applyFont="1" applyBorder="1" applyAlignment="1">
      <alignment horizontal="right" vertical="center"/>
    </xf>
    <xf numFmtId="43" fontId="9" fillId="0" borderId="3" xfId="1" applyFont="1" applyBorder="1" applyAlignment="1">
      <alignment horizontal="center" vertical="center"/>
    </xf>
    <xf numFmtId="43" fontId="9" fillId="0" borderId="2" xfId="1" applyFont="1" applyBorder="1" applyAlignment="1">
      <alignment horizontal="center" vertical="center"/>
    </xf>
    <xf numFmtId="43" fontId="9" fillId="0" borderId="3" xfId="1" applyFont="1" applyBorder="1" applyAlignment="1">
      <alignment horizontal="right" vertical="center"/>
    </xf>
    <xf numFmtId="43" fontId="9" fillId="0" borderId="2" xfId="1" applyFont="1" applyBorder="1" applyAlignment="1">
      <alignment horizontal="right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54.85546875" style="2" customWidth="1"/>
    <col min="3" max="3" width="31.28515625" style="1" customWidth="1"/>
    <col min="4" max="4" width="20" style="1" customWidth="1"/>
    <col min="5" max="5" width="10.42578125" style="3" customWidth="1"/>
    <col min="6" max="6" width="23.85546875" style="34" customWidth="1"/>
    <col min="7" max="7" width="17.85546875" style="2" customWidth="1"/>
    <col min="8" max="9" width="17.85546875" style="5" customWidth="1"/>
    <col min="10" max="10" width="19.85546875" style="5" customWidth="1"/>
    <col min="11" max="11" width="31.5703125" style="5" customWidth="1"/>
    <col min="12" max="16384" width="9.140625" style="5"/>
  </cols>
  <sheetData>
    <row r="1" spans="1:11" ht="33" customHeight="1" x14ac:dyDescent="0.25">
      <c r="A1" s="1"/>
      <c r="D1" s="5"/>
      <c r="F1" s="6" t="s">
        <v>11</v>
      </c>
    </row>
    <row r="2" spans="1:11" ht="33" customHeight="1" x14ac:dyDescent="0.25">
      <c r="A2" s="8" t="s">
        <v>12</v>
      </c>
      <c r="C2" s="13" t="s">
        <v>82</v>
      </c>
      <c r="D2" s="5"/>
      <c r="F2" s="6"/>
    </row>
    <row r="3" spans="1:11" s="8" customFormat="1" ht="30.75" customHeight="1" x14ac:dyDescent="0.25">
      <c r="A3" s="8" t="s">
        <v>0</v>
      </c>
      <c r="B3" s="35"/>
      <c r="C3" s="9" t="s">
        <v>109</v>
      </c>
      <c r="E3" s="8" t="s">
        <v>13</v>
      </c>
      <c r="F3" s="37"/>
      <c r="G3" s="13"/>
    </row>
    <row r="4" spans="1:11" s="8" customFormat="1" ht="30.75" customHeight="1" x14ac:dyDescent="0.25">
      <c r="A4" s="8" t="s">
        <v>3</v>
      </c>
      <c r="B4" s="38"/>
      <c r="C4" s="11" t="s">
        <v>83</v>
      </c>
      <c r="D4" s="11"/>
      <c r="E4" s="12"/>
      <c r="F4" s="39"/>
      <c r="G4" s="7"/>
    </row>
    <row r="5" spans="1:11" s="8" customFormat="1" ht="30.75" customHeight="1" x14ac:dyDescent="0.25">
      <c r="A5" s="8" t="s">
        <v>4</v>
      </c>
      <c r="B5" s="40"/>
      <c r="C5" s="15" t="s">
        <v>110</v>
      </c>
      <c r="D5" s="15"/>
      <c r="E5" s="12"/>
      <c r="F5" s="39"/>
      <c r="G5" s="12"/>
    </row>
    <row r="6" spans="1:11" s="8" customFormat="1" ht="30.75" hidden="1" customHeight="1" x14ac:dyDescent="0.25">
      <c r="A6" s="8" t="s">
        <v>14</v>
      </c>
      <c r="B6" s="40"/>
      <c r="C6" s="13"/>
      <c r="D6" s="13"/>
      <c r="E6" s="12" t="e">
        <f>#REF!</f>
        <v>#REF!</v>
      </c>
      <c r="F6" s="41"/>
      <c r="G6" s="13"/>
      <c r="H6" s="13"/>
    </row>
    <row r="7" spans="1:11" s="8" customFormat="1" ht="30.75" hidden="1" customHeight="1" x14ac:dyDescent="0.25">
      <c r="A7" s="8" t="s">
        <v>1</v>
      </c>
      <c r="B7" s="36"/>
      <c r="C7" s="14"/>
      <c r="D7" s="14"/>
      <c r="E7" s="42" t="e">
        <f>SUM(E6:E6)</f>
        <v>#REF!</v>
      </c>
      <c r="F7" s="43"/>
    </row>
    <row r="8" spans="1:11" s="8" customFormat="1" ht="30.75" customHeight="1" thickBot="1" x14ac:dyDescent="0.3">
      <c r="A8" s="23" t="s">
        <v>15</v>
      </c>
      <c r="B8" s="36"/>
      <c r="C8" s="14"/>
      <c r="D8" s="14"/>
      <c r="E8" s="42"/>
      <c r="F8" s="43"/>
    </row>
    <row r="9" spans="1:11" s="16" customFormat="1" ht="42" customHeight="1" thickBot="1" x14ac:dyDescent="0.3">
      <c r="A9" s="95" t="s">
        <v>5</v>
      </c>
      <c r="B9" s="97" t="s">
        <v>16</v>
      </c>
      <c r="C9" s="98"/>
      <c r="D9" s="99"/>
      <c r="E9" s="95" t="s">
        <v>6</v>
      </c>
      <c r="F9" s="95" t="s">
        <v>18</v>
      </c>
      <c r="G9" s="100" t="s">
        <v>19</v>
      </c>
      <c r="H9" s="100"/>
      <c r="I9" s="100"/>
      <c r="J9" s="84" t="s">
        <v>20</v>
      </c>
      <c r="K9" s="86" t="s">
        <v>21</v>
      </c>
    </row>
    <row r="10" spans="1:11" s="16" customFormat="1" ht="42" customHeight="1" thickBot="1" x14ac:dyDescent="0.3">
      <c r="A10" s="96"/>
      <c r="B10" s="44" t="s">
        <v>22</v>
      </c>
      <c r="C10" s="44" t="s">
        <v>23</v>
      </c>
      <c r="D10" s="44" t="s">
        <v>24</v>
      </c>
      <c r="E10" s="96"/>
      <c r="F10" s="96"/>
      <c r="G10" s="45" t="s">
        <v>25</v>
      </c>
      <c r="H10" s="45" t="s">
        <v>25</v>
      </c>
      <c r="I10" s="45" t="s">
        <v>25</v>
      </c>
      <c r="J10" s="85"/>
      <c r="K10" s="85"/>
    </row>
    <row r="11" spans="1:11" s="1" customFormat="1" ht="36.75" customHeight="1" x14ac:dyDescent="0.25">
      <c r="A11" s="27">
        <v>1</v>
      </c>
      <c r="B11" s="47" t="s">
        <v>66</v>
      </c>
      <c r="C11" s="47"/>
      <c r="D11" s="48" t="s">
        <v>9</v>
      </c>
      <c r="E11" s="29" t="s">
        <v>8</v>
      </c>
      <c r="F11" s="68">
        <v>13.539020000000001</v>
      </c>
      <c r="G11" s="27"/>
      <c r="H11" s="27"/>
      <c r="I11" s="27"/>
      <c r="J11" s="27"/>
      <c r="K11" s="27"/>
    </row>
    <row r="12" spans="1:11" s="1" customFormat="1" ht="36.75" customHeight="1" x14ac:dyDescent="0.25">
      <c r="A12" s="27">
        <v>2</v>
      </c>
      <c r="B12" s="47" t="s">
        <v>68</v>
      </c>
      <c r="C12" s="47"/>
      <c r="D12" s="48" t="s">
        <v>9</v>
      </c>
      <c r="E12" s="29" t="s">
        <v>8</v>
      </c>
      <c r="F12" s="68">
        <v>12.591288599999999</v>
      </c>
      <c r="G12" s="27"/>
      <c r="H12" s="27"/>
      <c r="I12" s="27"/>
      <c r="J12" s="27"/>
      <c r="K12" s="27"/>
    </row>
    <row r="13" spans="1:11" s="1" customFormat="1" ht="36.75" customHeight="1" x14ac:dyDescent="0.25">
      <c r="A13" s="27">
        <v>3</v>
      </c>
      <c r="B13" s="47" t="s">
        <v>69</v>
      </c>
      <c r="C13" s="47"/>
      <c r="D13" s="48" t="s">
        <v>9</v>
      </c>
      <c r="E13" s="29" t="s">
        <v>8</v>
      </c>
      <c r="F13" s="68">
        <v>14.327901000000002</v>
      </c>
      <c r="G13" s="27"/>
      <c r="H13" s="27"/>
      <c r="I13" s="27"/>
      <c r="J13" s="27"/>
      <c r="K13" s="27"/>
    </row>
    <row r="14" spans="1:11" s="1" customFormat="1" ht="36.75" customHeight="1" x14ac:dyDescent="0.25">
      <c r="A14" s="27">
        <v>4</v>
      </c>
      <c r="B14" s="47" t="s">
        <v>70</v>
      </c>
      <c r="C14" s="47"/>
      <c r="D14" s="48" t="s">
        <v>9</v>
      </c>
      <c r="E14" s="29" t="s">
        <v>8</v>
      </c>
      <c r="F14" s="68">
        <v>1.5919890000000001</v>
      </c>
      <c r="G14" s="27"/>
      <c r="H14" s="27"/>
      <c r="I14" s="27"/>
      <c r="J14" s="27"/>
      <c r="K14" s="27"/>
    </row>
    <row r="15" spans="1:11" s="1" customFormat="1" ht="36.75" customHeight="1" x14ac:dyDescent="0.25">
      <c r="A15" s="27">
        <v>5</v>
      </c>
      <c r="B15" s="47" t="s">
        <v>72</v>
      </c>
      <c r="C15" s="47"/>
      <c r="D15" s="48" t="s">
        <v>9</v>
      </c>
      <c r="E15" s="29" t="s">
        <v>8</v>
      </c>
      <c r="F15" s="68">
        <v>97.034249450549453</v>
      </c>
      <c r="G15" s="27"/>
      <c r="H15" s="27"/>
      <c r="I15" s="27"/>
      <c r="J15" s="27"/>
      <c r="K15" s="27"/>
    </row>
    <row r="16" spans="1:11" s="1" customFormat="1" ht="36.75" customHeight="1" x14ac:dyDescent="0.25">
      <c r="A16" s="27">
        <v>6</v>
      </c>
      <c r="B16" s="47" t="s">
        <v>73</v>
      </c>
      <c r="C16" s="47"/>
      <c r="D16" s="48" t="s">
        <v>9</v>
      </c>
      <c r="E16" s="29" t="s">
        <v>8</v>
      </c>
      <c r="F16" s="68">
        <v>24.258562362637363</v>
      </c>
      <c r="G16" s="27"/>
      <c r="H16" s="27"/>
      <c r="I16" s="27"/>
      <c r="J16" s="27"/>
      <c r="K16" s="27"/>
    </row>
    <row r="17" spans="1:11" s="1" customFormat="1" ht="36.75" customHeight="1" x14ac:dyDescent="0.25">
      <c r="A17" s="27">
        <v>7</v>
      </c>
      <c r="B17" s="47" t="s">
        <v>74</v>
      </c>
      <c r="C17" s="47"/>
      <c r="D17" s="48" t="s">
        <v>9</v>
      </c>
      <c r="E17" s="29" t="s">
        <v>8</v>
      </c>
      <c r="F17" s="68">
        <v>194.06849890109891</v>
      </c>
      <c r="G17" s="27"/>
      <c r="H17" s="27"/>
      <c r="I17" s="27"/>
      <c r="J17" s="27"/>
      <c r="K17" s="27"/>
    </row>
    <row r="18" spans="1:11" s="1" customFormat="1" ht="36.75" customHeight="1" x14ac:dyDescent="0.25">
      <c r="A18" s="27">
        <v>8</v>
      </c>
      <c r="B18" s="47" t="s">
        <v>75</v>
      </c>
      <c r="C18" s="47"/>
      <c r="D18" s="48" t="s">
        <v>9</v>
      </c>
      <c r="E18" s="29" t="s">
        <v>8</v>
      </c>
      <c r="F18" s="68">
        <v>9.7900765298142858</v>
      </c>
      <c r="G18" s="27"/>
      <c r="H18" s="27"/>
      <c r="I18" s="27"/>
      <c r="J18" s="27"/>
      <c r="K18" s="27"/>
    </row>
    <row r="19" spans="1:11" s="1" customFormat="1" ht="36.75" customHeight="1" x14ac:dyDescent="0.25">
      <c r="A19" s="27">
        <v>9</v>
      </c>
      <c r="B19" s="47" t="s">
        <v>76</v>
      </c>
      <c r="C19" s="47"/>
      <c r="D19" s="48" t="s">
        <v>9</v>
      </c>
      <c r="E19" s="29" t="s">
        <v>8</v>
      </c>
      <c r="F19" s="68">
        <v>19.576368723900003</v>
      </c>
      <c r="G19" s="27"/>
      <c r="H19" s="27"/>
      <c r="I19" s="27"/>
      <c r="J19" s="27"/>
      <c r="K19" s="27"/>
    </row>
    <row r="20" spans="1:11" s="1" customFormat="1" ht="36.75" customHeight="1" x14ac:dyDescent="0.25">
      <c r="A20" s="27">
        <v>10</v>
      </c>
      <c r="B20" s="47" t="s">
        <v>77</v>
      </c>
      <c r="C20" s="47"/>
      <c r="D20" s="48" t="s">
        <v>9</v>
      </c>
      <c r="E20" s="29" t="s">
        <v>8</v>
      </c>
      <c r="F20" s="68">
        <v>6.6566465465571421</v>
      </c>
      <c r="G20" s="27"/>
      <c r="H20" s="27"/>
      <c r="I20" s="27"/>
      <c r="J20" s="27"/>
      <c r="K20" s="27"/>
    </row>
    <row r="21" spans="1:11" s="1" customFormat="1" ht="36.75" customHeight="1" x14ac:dyDescent="0.25">
      <c r="A21" s="27">
        <v>11</v>
      </c>
      <c r="B21" s="47" t="s">
        <v>78</v>
      </c>
      <c r="C21" s="47"/>
      <c r="D21" s="48" t="s">
        <v>9</v>
      </c>
      <c r="E21" s="29" t="s">
        <v>8</v>
      </c>
      <c r="F21" s="68">
        <v>0.84012253174285711</v>
      </c>
      <c r="G21" s="27"/>
      <c r="H21" s="27"/>
      <c r="I21" s="27"/>
      <c r="J21" s="27"/>
      <c r="K21" s="27"/>
    </row>
    <row r="22" spans="1:11" s="1" customFormat="1" ht="36.75" customHeight="1" x14ac:dyDescent="0.25">
      <c r="A22" s="27">
        <v>12</v>
      </c>
      <c r="B22" s="47" t="s">
        <v>81</v>
      </c>
      <c r="C22" s="47"/>
      <c r="D22" s="48" t="s">
        <v>9</v>
      </c>
      <c r="E22" s="29" t="s">
        <v>8</v>
      </c>
      <c r="F22" s="68">
        <v>0.98014295369999993</v>
      </c>
      <c r="G22" s="27"/>
      <c r="H22" s="27"/>
      <c r="I22" s="27"/>
      <c r="J22" s="27"/>
      <c r="K22" s="27"/>
    </row>
    <row r="23" spans="1:11" s="1" customFormat="1" ht="36.75" customHeight="1" x14ac:dyDescent="0.25">
      <c r="A23" s="27">
        <v>13</v>
      </c>
      <c r="B23" s="47" t="s">
        <v>108</v>
      </c>
      <c r="C23" s="47"/>
      <c r="D23" s="48" t="s">
        <v>115</v>
      </c>
      <c r="E23" s="29" t="s">
        <v>8</v>
      </c>
      <c r="F23" s="68">
        <v>36.601520000000001</v>
      </c>
      <c r="G23" s="27"/>
      <c r="H23" s="27"/>
      <c r="I23" s="27"/>
      <c r="J23" s="27"/>
      <c r="K23" s="27"/>
    </row>
    <row r="24" spans="1:11" s="1" customFormat="1" ht="33.75" customHeight="1" x14ac:dyDescent="0.25">
      <c r="A24" s="87" t="s">
        <v>26</v>
      </c>
      <c r="B24" s="88"/>
      <c r="C24" s="88"/>
      <c r="D24" s="88"/>
      <c r="E24" s="88"/>
      <c r="F24" s="89"/>
      <c r="G24" s="55"/>
      <c r="H24" s="55"/>
      <c r="I24" s="55"/>
      <c r="J24" s="55"/>
      <c r="K24" s="55"/>
    </row>
    <row r="25" spans="1:11" s="1" customFormat="1" ht="33.75" customHeight="1" x14ac:dyDescent="0.25">
      <c r="A25" s="90"/>
      <c r="B25" s="91"/>
      <c r="C25" s="91"/>
      <c r="D25" s="91"/>
      <c r="E25" s="91"/>
      <c r="F25" s="92"/>
      <c r="G25" s="55"/>
      <c r="H25" s="55"/>
      <c r="I25" s="55"/>
      <c r="J25" s="55"/>
      <c r="K25" s="55"/>
    </row>
    <row r="26" spans="1:11" s="1" customFormat="1" ht="66" customHeight="1" x14ac:dyDescent="0.25">
      <c r="A26" s="93" t="s">
        <v>27</v>
      </c>
      <c r="B26" s="94"/>
      <c r="C26" s="94"/>
      <c r="D26" s="94"/>
      <c r="E26" s="94"/>
      <c r="F26" s="94"/>
      <c r="G26" s="55"/>
      <c r="H26" s="55"/>
      <c r="I26" s="55"/>
      <c r="J26" s="55"/>
      <c r="K26" s="55"/>
    </row>
    <row r="27" spans="1:11" s="1" customFormat="1" ht="10.5" customHeight="1" x14ac:dyDescent="0.25">
      <c r="A27" s="18"/>
      <c r="B27" s="18"/>
      <c r="C27" s="56"/>
      <c r="D27" s="56"/>
      <c r="E27" s="18"/>
      <c r="F27" s="57"/>
      <c r="G27" s="58"/>
    </row>
    <row r="28" spans="1:11" s="1" customFormat="1" ht="27.75" customHeight="1" x14ac:dyDescent="0.25">
      <c r="A28" s="18"/>
      <c r="B28" s="18"/>
      <c r="C28" s="56"/>
      <c r="D28" s="56"/>
      <c r="E28" s="18"/>
      <c r="F28" s="57"/>
      <c r="G28" s="58"/>
      <c r="J28" s="59"/>
      <c r="K28" s="8" t="str">
        <f>'II. ĐÓNG GÓI'!$M$18</f>
        <v>Ngày 23/08/2023</v>
      </c>
    </row>
    <row r="29" spans="1:11" s="1" customFormat="1" ht="31.5" customHeight="1" x14ac:dyDescent="0.25">
      <c r="A29" s="8" t="s">
        <v>10</v>
      </c>
      <c r="B29" s="8"/>
      <c r="C29" s="10"/>
      <c r="D29" s="10"/>
      <c r="E29" s="8" t="s">
        <v>28</v>
      </c>
      <c r="F29" s="43"/>
      <c r="G29" s="58"/>
      <c r="K29" s="8" t="s">
        <v>29</v>
      </c>
    </row>
    <row r="30" spans="1:11" s="1" customFormat="1" ht="23.25" customHeight="1" x14ac:dyDescent="0.25">
      <c r="A30" s="18"/>
      <c r="B30" s="18"/>
      <c r="C30" s="56"/>
      <c r="D30" s="56"/>
      <c r="E30" s="18"/>
      <c r="F30" s="57"/>
      <c r="G30" s="58"/>
    </row>
    <row r="31" spans="1:11" s="1" customFormat="1" ht="23.25" customHeight="1" x14ac:dyDescent="0.25">
      <c r="A31" s="18"/>
      <c r="B31" s="69" t="s">
        <v>79</v>
      </c>
      <c r="D31" s="70"/>
      <c r="E31" s="3"/>
      <c r="F31" s="34"/>
      <c r="G31" s="2"/>
      <c r="H31" s="5"/>
      <c r="I31" s="5"/>
    </row>
    <row r="32" spans="1:11" s="8" customFormat="1" ht="25.5" x14ac:dyDescent="0.25">
      <c r="B32" s="5" t="s">
        <v>66</v>
      </c>
      <c r="C32" s="71">
        <v>0.01</v>
      </c>
      <c r="D32" s="1">
        <f>C32*$D$31</f>
        <v>0</v>
      </c>
      <c r="E32" s="3"/>
      <c r="F32" s="34"/>
      <c r="G32" s="5" t="s">
        <v>66</v>
      </c>
      <c r="H32" s="5"/>
      <c r="I32" s="5">
        <f t="shared" ref="I32:I45" si="0">SUMIF($B$24:$B$37,G32,$D$24:$D$37)</f>
        <v>0</v>
      </c>
    </row>
    <row r="33" spans="1:9" s="1" customFormat="1" ht="25.5" x14ac:dyDescent="0.25">
      <c r="A33" s="8"/>
      <c r="B33" s="5" t="s">
        <v>67</v>
      </c>
      <c r="C33" s="71">
        <v>6.2500000000000001E-4</v>
      </c>
      <c r="D33" s="1">
        <f t="shared" ref="D33:D36" si="1">C33*$D$31</f>
        <v>0</v>
      </c>
      <c r="E33" s="3"/>
      <c r="F33" s="34"/>
      <c r="G33" s="5" t="s">
        <v>67</v>
      </c>
      <c r="H33" s="5"/>
      <c r="I33" s="5">
        <f t="shared" si="0"/>
        <v>0</v>
      </c>
    </row>
    <row r="34" spans="1:9" s="1" customFormat="1" x14ac:dyDescent="0.25">
      <c r="B34" s="5" t="s">
        <v>68</v>
      </c>
      <c r="C34" s="71">
        <v>9.2999999999999992E-3</v>
      </c>
      <c r="D34" s="1">
        <f t="shared" si="1"/>
        <v>0</v>
      </c>
      <c r="E34" s="3"/>
      <c r="F34" s="34"/>
      <c r="G34" s="5" t="s">
        <v>68</v>
      </c>
      <c r="H34" s="5"/>
      <c r="I34" s="5">
        <f t="shared" si="0"/>
        <v>0</v>
      </c>
    </row>
    <row r="35" spans="1:9" x14ac:dyDescent="0.25">
      <c r="A35" s="5"/>
      <c r="B35" s="5" t="s">
        <v>69</v>
      </c>
      <c r="C35" s="71">
        <v>4.5000000000000005E-3</v>
      </c>
      <c r="D35" s="1">
        <f t="shared" si="1"/>
        <v>0</v>
      </c>
      <c r="G35" s="5" t="s">
        <v>69</v>
      </c>
      <c r="I35" s="5">
        <f t="shared" si="0"/>
        <v>0</v>
      </c>
    </row>
    <row r="36" spans="1:9" s="2" customFormat="1" x14ac:dyDescent="0.25">
      <c r="B36" s="5" t="s">
        <v>70</v>
      </c>
      <c r="C36" s="71">
        <v>5.0000000000000001E-4</v>
      </c>
      <c r="D36" s="1">
        <f t="shared" si="1"/>
        <v>0</v>
      </c>
      <c r="E36" s="3"/>
      <c r="F36" s="34"/>
      <c r="G36" s="5" t="s">
        <v>70</v>
      </c>
      <c r="H36" s="5"/>
      <c r="I36" s="5">
        <f t="shared" si="0"/>
        <v>0</v>
      </c>
    </row>
    <row r="37" spans="1:9" x14ac:dyDescent="0.25">
      <c r="B37" s="5"/>
      <c r="C37" s="71"/>
      <c r="G37" s="5" t="s">
        <v>71</v>
      </c>
      <c r="I37" s="5">
        <f t="shared" si="0"/>
        <v>0</v>
      </c>
    </row>
    <row r="38" spans="1:9" x14ac:dyDescent="0.25">
      <c r="B38" s="69" t="s">
        <v>80</v>
      </c>
      <c r="D38" s="70"/>
      <c r="G38" s="5" t="s">
        <v>72</v>
      </c>
      <c r="I38" s="5">
        <f t="shared" si="0"/>
        <v>0</v>
      </c>
    </row>
    <row r="39" spans="1:9" x14ac:dyDescent="0.25">
      <c r="B39" s="5" t="s">
        <v>71</v>
      </c>
      <c r="C39" s="71">
        <v>0.02</v>
      </c>
      <c r="D39" s="1">
        <f>C39*$D$38</f>
        <v>0</v>
      </c>
      <c r="G39" s="5" t="s">
        <v>73</v>
      </c>
      <c r="I39" s="5">
        <f t="shared" si="0"/>
        <v>0</v>
      </c>
    </row>
    <row r="40" spans="1:9" x14ac:dyDescent="0.25">
      <c r="B40" s="5" t="s">
        <v>72</v>
      </c>
      <c r="C40" s="71">
        <v>4.9655172413793101E-2</v>
      </c>
      <c r="D40" s="1">
        <f t="shared" ref="D40:D49" si="2">C40*$D$38</f>
        <v>0</v>
      </c>
      <c r="G40" s="5" t="s">
        <v>74</v>
      </c>
      <c r="I40" s="5">
        <f t="shared" si="0"/>
        <v>0</v>
      </c>
    </row>
    <row r="41" spans="1:9" x14ac:dyDescent="0.25">
      <c r="B41" s="5" t="s">
        <v>73</v>
      </c>
      <c r="C41" s="71">
        <v>1.241379310344831E-2</v>
      </c>
      <c r="D41" s="1">
        <f t="shared" si="2"/>
        <v>0</v>
      </c>
      <c r="G41" s="5" t="s">
        <v>75</v>
      </c>
      <c r="I41" s="5">
        <f t="shared" si="0"/>
        <v>0</v>
      </c>
    </row>
    <row r="42" spans="1:9" x14ac:dyDescent="0.25">
      <c r="B42" s="5" t="s">
        <v>74</v>
      </c>
      <c r="C42" s="71">
        <v>0.1103448275862069</v>
      </c>
      <c r="D42" s="1">
        <f t="shared" si="2"/>
        <v>0</v>
      </c>
      <c r="G42" s="5" t="s">
        <v>76</v>
      </c>
      <c r="I42" s="5">
        <f t="shared" si="0"/>
        <v>0</v>
      </c>
    </row>
    <row r="43" spans="1:9" x14ac:dyDescent="0.25">
      <c r="B43" s="5" t="s">
        <v>69</v>
      </c>
      <c r="C43" s="71">
        <v>4.5000000000000005E-3</v>
      </c>
      <c r="D43" s="1">
        <f t="shared" si="2"/>
        <v>0</v>
      </c>
      <c r="G43" s="5" t="s">
        <v>77</v>
      </c>
      <c r="I43" s="5">
        <f t="shared" si="0"/>
        <v>0</v>
      </c>
    </row>
    <row r="44" spans="1:9" x14ac:dyDescent="0.25">
      <c r="B44" s="5" t="s">
        <v>70</v>
      </c>
      <c r="C44" s="71">
        <v>5.0000000000000001E-4</v>
      </c>
      <c r="D44" s="1">
        <f t="shared" si="2"/>
        <v>0</v>
      </c>
      <c r="G44" s="5" t="s">
        <v>78</v>
      </c>
      <c r="I44" s="5">
        <f t="shared" si="0"/>
        <v>0</v>
      </c>
    </row>
    <row r="45" spans="1:9" x14ac:dyDescent="0.25">
      <c r="B45" s="5" t="s">
        <v>75</v>
      </c>
      <c r="C45" s="71">
        <v>5.351695595554525E-3</v>
      </c>
      <c r="D45" s="1">
        <f t="shared" si="2"/>
        <v>0</v>
      </c>
      <c r="G45" s="5" t="s">
        <v>81</v>
      </c>
      <c r="I45" s="5">
        <f t="shared" si="0"/>
        <v>0</v>
      </c>
    </row>
    <row r="46" spans="1:9" x14ac:dyDescent="0.25">
      <c r="B46" s="5" t="s">
        <v>76</v>
      </c>
      <c r="C46" s="71">
        <v>1.070339119110905E-2</v>
      </c>
      <c r="D46" s="1">
        <f t="shared" si="2"/>
        <v>0</v>
      </c>
    </row>
    <row r="47" spans="1:9" x14ac:dyDescent="0.25">
      <c r="B47" s="5" t="s">
        <v>77</v>
      </c>
      <c r="C47" s="71">
        <v>3.6391530049770765E-3</v>
      </c>
      <c r="D47" s="1">
        <f t="shared" si="2"/>
        <v>0</v>
      </c>
    </row>
    <row r="48" spans="1:9" x14ac:dyDescent="0.25">
      <c r="B48" s="5" t="s">
        <v>78</v>
      </c>
      <c r="C48" s="71">
        <v>4.6024582121768903E-4</v>
      </c>
      <c r="D48" s="1">
        <f t="shared" si="2"/>
        <v>0</v>
      </c>
    </row>
    <row r="49" spans="2:4" x14ac:dyDescent="0.25">
      <c r="B49" s="5" t="s">
        <v>81</v>
      </c>
      <c r="C49" s="71">
        <v>5.3516955955545248E-4</v>
      </c>
      <c r="D49" s="1">
        <f t="shared" si="2"/>
        <v>0</v>
      </c>
    </row>
  </sheetData>
  <mergeCells count="9">
    <mergeCell ref="J9:J10"/>
    <mergeCell ref="K9:K10"/>
    <mergeCell ref="A24:F25"/>
    <mergeCell ref="A26:F26"/>
    <mergeCell ref="A9:A10"/>
    <mergeCell ref="B9:D9"/>
    <mergeCell ref="E9:E10"/>
    <mergeCell ref="F9:F10"/>
    <mergeCell ref="G9:I9"/>
  </mergeCells>
  <conditionalFormatting sqref="G32:G44">
    <cfRule type="duplicateValues" dxfId="0" priority="1"/>
  </conditionalFormatting>
  <pageMargins left="0" right="0" top="0" bottom="0" header="0" footer="0"/>
  <pageSetup paperSize="9" scale="56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34.140625" style="2" customWidth="1"/>
    <col min="3" max="3" width="33.140625" style="1" customWidth="1"/>
    <col min="4" max="4" width="31" style="1" customWidth="1"/>
    <col min="5" max="5" width="14.7109375" style="1" customWidth="1"/>
    <col min="6" max="6" width="10.42578125" style="3" customWidth="1"/>
    <col min="7" max="7" width="9.7109375" style="4" customWidth="1"/>
    <col min="8" max="8" width="21.140625" style="34" customWidth="1"/>
    <col min="9" max="9" width="18.7109375" style="2" customWidth="1"/>
    <col min="10" max="12" width="18.7109375" style="5" customWidth="1"/>
    <col min="13" max="13" width="28.42578125" style="5" customWidth="1"/>
    <col min="14" max="16384" width="9.140625" style="5"/>
  </cols>
  <sheetData>
    <row r="1" spans="1:19" ht="33" customHeight="1" x14ac:dyDescent="0.25">
      <c r="A1" s="1"/>
      <c r="D1" s="5"/>
      <c r="E1" s="5"/>
      <c r="H1" s="6" t="s">
        <v>11</v>
      </c>
    </row>
    <row r="2" spans="1:19" ht="33" customHeight="1" x14ac:dyDescent="0.25">
      <c r="A2" s="8" t="s">
        <v>12</v>
      </c>
      <c r="C2" s="13" t="s">
        <v>82</v>
      </c>
      <c r="D2" s="5"/>
      <c r="E2" s="5"/>
      <c r="H2" s="6"/>
    </row>
    <row r="3" spans="1:19" s="8" customFormat="1" ht="30.75" customHeight="1" x14ac:dyDescent="0.25">
      <c r="A3" s="8" t="s">
        <v>0</v>
      </c>
      <c r="B3" s="35"/>
      <c r="C3" s="9" t="s">
        <v>109</v>
      </c>
      <c r="D3" s="11"/>
      <c r="E3" s="11"/>
      <c r="G3" s="36"/>
      <c r="H3" s="37"/>
      <c r="I3" s="13"/>
    </row>
    <row r="4" spans="1:19" s="8" customFormat="1" ht="30.75" customHeight="1" x14ac:dyDescent="0.25">
      <c r="A4" s="8" t="s">
        <v>3</v>
      </c>
      <c r="B4" s="38"/>
      <c r="C4" s="11" t="s">
        <v>83</v>
      </c>
      <c r="D4" s="11"/>
      <c r="E4" s="11"/>
      <c r="F4" s="12"/>
      <c r="G4" s="10"/>
      <c r="H4" s="39"/>
      <c r="I4" s="7"/>
    </row>
    <row r="5" spans="1:19" s="8" customFormat="1" ht="30.75" customHeight="1" x14ac:dyDescent="0.25">
      <c r="A5" s="8" t="s">
        <v>4</v>
      </c>
      <c r="B5" s="40"/>
      <c r="C5" s="15" t="s">
        <v>110</v>
      </c>
      <c r="D5" s="15"/>
      <c r="E5" s="15"/>
      <c r="F5" s="12"/>
      <c r="G5" s="10"/>
      <c r="H5" s="39"/>
      <c r="I5" s="12"/>
    </row>
    <row r="6" spans="1:19" s="8" customFormat="1" ht="30.75" customHeight="1" thickBot="1" x14ac:dyDescent="0.3">
      <c r="A6" s="23" t="s">
        <v>30</v>
      </c>
      <c r="B6" s="36"/>
      <c r="C6" s="14"/>
      <c r="D6" s="14"/>
      <c r="E6" s="14"/>
      <c r="F6" s="42"/>
      <c r="G6" s="15"/>
      <c r="H6" s="43"/>
    </row>
    <row r="7" spans="1:19" s="16" customFormat="1" ht="42" customHeight="1" thickBot="1" x14ac:dyDescent="0.3">
      <c r="A7" s="95" t="s">
        <v>5</v>
      </c>
      <c r="B7" s="97" t="s">
        <v>16</v>
      </c>
      <c r="C7" s="98"/>
      <c r="D7" s="98"/>
      <c r="E7" s="99"/>
      <c r="F7" s="95" t="s">
        <v>6</v>
      </c>
      <c r="G7" s="95" t="s">
        <v>17</v>
      </c>
      <c r="H7" s="95" t="s">
        <v>18</v>
      </c>
      <c r="I7" s="100" t="s">
        <v>19</v>
      </c>
      <c r="J7" s="100"/>
      <c r="K7" s="100"/>
      <c r="L7" s="84" t="s">
        <v>20</v>
      </c>
      <c r="M7" s="86" t="s">
        <v>21</v>
      </c>
    </row>
    <row r="8" spans="1:19" s="16" customFormat="1" ht="42" customHeight="1" thickBot="1" x14ac:dyDescent="0.3">
      <c r="A8" s="96"/>
      <c r="B8" s="44" t="s">
        <v>23</v>
      </c>
      <c r="C8" s="44" t="s">
        <v>22</v>
      </c>
      <c r="D8" s="44" t="s">
        <v>31</v>
      </c>
      <c r="E8" s="44" t="s">
        <v>24</v>
      </c>
      <c r="F8" s="96"/>
      <c r="G8" s="96"/>
      <c r="H8" s="96"/>
      <c r="I8" s="45" t="s">
        <v>25</v>
      </c>
      <c r="J8" s="45" t="s">
        <v>25</v>
      </c>
      <c r="K8" s="45" t="s">
        <v>25</v>
      </c>
      <c r="L8" s="85"/>
      <c r="M8" s="85"/>
    </row>
    <row r="9" spans="1:19" s="1" customFormat="1" ht="43.5" customHeight="1" x14ac:dyDescent="0.25">
      <c r="A9" s="27">
        <v>1</v>
      </c>
      <c r="B9" s="63"/>
      <c r="C9" s="63" t="s">
        <v>111</v>
      </c>
      <c r="D9" s="63"/>
      <c r="E9" s="64" t="s">
        <v>7</v>
      </c>
      <c r="F9" s="26" t="s">
        <v>84</v>
      </c>
      <c r="G9" s="46"/>
      <c r="H9" s="80">
        <v>7.9886142009277419E-2</v>
      </c>
      <c r="I9" s="27"/>
      <c r="J9" s="27"/>
      <c r="K9" s="27"/>
      <c r="L9" s="27"/>
      <c r="M9" s="27"/>
      <c r="P9" s="27"/>
      <c r="S9" s="27"/>
    </row>
    <row r="10" spans="1:19" s="1" customFormat="1" ht="43.5" customHeight="1" x14ac:dyDescent="0.25">
      <c r="A10" s="65">
        <v>2</v>
      </c>
      <c r="B10" s="73"/>
      <c r="C10" s="73" t="s">
        <v>112</v>
      </c>
      <c r="D10" s="73"/>
      <c r="E10" s="74" t="s">
        <v>7</v>
      </c>
      <c r="F10" s="75" t="s">
        <v>84</v>
      </c>
      <c r="G10" s="67"/>
      <c r="H10" s="80">
        <v>2.0693087752725732</v>
      </c>
      <c r="I10" s="27"/>
      <c r="J10" s="27"/>
      <c r="K10" s="27"/>
      <c r="L10" s="27"/>
      <c r="M10" s="27"/>
      <c r="P10" s="27"/>
      <c r="S10" s="27"/>
    </row>
    <row r="11" spans="1:19" s="1" customFormat="1" ht="43.5" customHeight="1" x14ac:dyDescent="0.25">
      <c r="A11" s="65">
        <v>3</v>
      </c>
      <c r="B11" s="73"/>
      <c r="C11" s="73" t="s">
        <v>87</v>
      </c>
      <c r="D11" s="73"/>
      <c r="E11" s="74" t="s">
        <v>7</v>
      </c>
      <c r="F11" s="75" t="s">
        <v>85</v>
      </c>
      <c r="G11" s="67"/>
      <c r="H11" s="80">
        <v>39.363252231990728</v>
      </c>
      <c r="I11" s="27"/>
      <c r="J11" s="27"/>
      <c r="K11" s="27"/>
      <c r="L11" s="27"/>
      <c r="M11" s="27"/>
      <c r="P11" s="27"/>
      <c r="S11" s="27"/>
    </row>
    <row r="12" spans="1:19" s="1" customFormat="1" ht="43.5" customHeight="1" x14ac:dyDescent="0.25">
      <c r="A12" s="65">
        <v>4</v>
      </c>
      <c r="B12" s="47"/>
      <c r="C12" s="32" t="s">
        <v>90</v>
      </c>
      <c r="D12" s="47"/>
      <c r="E12" s="48" t="s">
        <v>7</v>
      </c>
      <c r="F12" s="29" t="s">
        <v>84</v>
      </c>
      <c r="G12" s="49"/>
      <c r="H12" s="80">
        <v>0.42590839270454889</v>
      </c>
      <c r="I12" s="27"/>
      <c r="J12" s="27"/>
      <c r="K12" s="27"/>
      <c r="L12" s="27"/>
      <c r="M12" s="27"/>
      <c r="P12" s="27"/>
      <c r="Q12" s="27"/>
      <c r="S12" s="27"/>
    </row>
    <row r="13" spans="1:19" s="72" customFormat="1" ht="43.5" customHeight="1" x14ac:dyDescent="0.25">
      <c r="A13" s="66">
        <v>5</v>
      </c>
      <c r="B13" s="51"/>
      <c r="C13" s="22" t="s">
        <v>113</v>
      </c>
      <c r="D13" s="51"/>
      <c r="E13" s="52" t="s">
        <v>7</v>
      </c>
      <c r="F13" s="31" t="s">
        <v>85</v>
      </c>
      <c r="G13" s="53"/>
      <c r="H13" s="81">
        <v>4.2702640223539827</v>
      </c>
      <c r="I13" s="21"/>
      <c r="J13" s="21"/>
      <c r="K13" s="21"/>
      <c r="L13" s="21"/>
      <c r="M13" s="21"/>
      <c r="P13" s="21"/>
      <c r="Q13" s="27"/>
      <c r="S13" s="21"/>
    </row>
    <row r="14" spans="1:19" s="1" customFormat="1" ht="33.75" customHeight="1" x14ac:dyDescent="0.25">
      <c r="A14" s="87" t="s">
        <v>26</v>
      </c>
      <c r="B14" s="88"/>
      <c r="C14" s="88"/>
      <c r="D14" s="88"/>
      <c r="E14" s="88"/>
      <c r="F14" s="88"/>
      <c r="G14" s="88"/>
      <c r="H14" s="89"/>
      <c r="I14" s="55"/>
      <c r="J14" s="55"/>
      <c r="K14" s="55"/>
      <c r="L14" s="55"/>
      <c r="M14" s="55"/>
      <c r="Q14" s="21"/>
    </row>
    <row r="15" spans="1:19" s="1" customFormat="1" ht="33.75" customHeight="1" x14ac:dyDescent="0.25">
      <c r="A15" s="90"/>
      <c r="B15" s="91"/>
      <c r="C15" s="91"/>
      <c r="D15" s="91"/>
      <c r="E15" s="91"/>
      <c r="F15" s="91"/>
      <c r="G15" s="91"/>
      <c r="H15" s="92"/>
      <c r="I15" s="55"/>
      <c r="J15" s="55"/>
      <c r="K15" s="55"/>
      <c r="L15" s="55"/>
      <c r="M15" s="55"/>
    </row>
    <row r="16" spans="1:19" s="1" customFormat="1" ht="66" customHeight="1" x14ac:dyDescent="0.25">
      <c r="A16" s="93" t="s">
        <v>27</v>
      </c>
      <c r="B16" s="94"/>
      <c r="C16" s="94"/>
      <c r="D16" s="94"/>
      <c r="E16" s="94"/>
      <c r="F16" s="94"/>
      <c r="G16" s="94"/>
      <c r="H16" s="94"/>
      <c r="I16" s="21"/>
      <c r="J16" s="21"/>
      <c r="K16" s="21"/>
      <c r="L16" s="21"/>
      <c r="M16" s="21"/>
    </row>
    <row r="17" spans="1:13" s="1" customFormat="1" ht="15" customHeight="1" x14ac:dyDescent="0.25">
      <c r="A17" s="18"/>
      <c r="B17" s="18"/>
      <c r="C17" s="56"/>
      <c r="D17" s="56"/>
      <c r="E17" s="56"/>
      <c r="F17" s="18"/>
      <c r="G17" s="19"/>
      <c r="H17" s="57"/>
      <c r="I17" s="58"/>
    </row>
    <row r="18" spans="1:13" s="1" customFormat="1" ht="27.75" customHeight="1" x14ac:dyDescent="0.25">
      <c r="A18" s="18"/>
      <c r="B18" s="18"/>
      <c r="C18" s="56"/>
      <c r="D18" s="56"/>
      <c r="E18" s="56"/>
      <c r="F18" s="18"/>
      <c r="G18" s="19"/>
      <c r="H18" s="57"/>
      <c r="I18" s="58"/>
      <c r="L18" s="59"/>
      <c r="M18" s="8" t="s">
        <v>114</v>
      </c>
    </row>
    <row r="19" spans="1:13" s="1" customFormat="1" ht="31.5" customHeight="1" x14ac:dyDescent="0.25">
      <c r="A19" s="8" t="s">
        <v>10</v>
      </c>
      <c r="B19" s="8"/>
      <c r="C19" s="10"/>
      <c r="D19" s="10"/>
      <c r="E19" s="10"/>
      <c r="F19" s="8" t="s">
        <v>28</v>
      </c>
      <c r="G19" s="8"/>
      <c r="H19" s="43"/>
      <c r="I19" s="58"/>
      <c r="M19" s="8" t="s">
        <v>29</v>
      </c>
    </row>
    <row r="20" spans="1:13" s="1" customFormat="1" ht="23.25" customHeight="1" x14ac:dyDescent="0.25">
      <c r="A20" s="18"/>
      <c r="B20" s="18"/>
      <c r="C20" s="56"/>
      <c r="D20" s="56"/>
      <c r="E20" s="56"/>
      <c r="F20" s="18"/>
      <c r="G20" s="19"/>
      <c r="H20" s="57"/>
      <c r="I20" s="58"/>
    </row>
    <row r="21" spans="1:13" s="1" customFormat="1" ht="23.25" customHeight="1" x14ac:dyDescent="0.25">
      <c r="A21" s="18"/>
      <c r="B21" s="18"/>
      <c r="C21" s="56"/>
      <c r="D21" s="56"/>
      <c r="E21" s="56"/>
      <c r="F21" s="18"/>
      <c r="G21" s="19"/>
      <c r="H21" s="57"/>
      <c r="I21" s="58"/>
    </row>
    <row r="22" spans="1:13" s="8" customFormat="1" ht="25.5" x14ac:dyDescent="0.25">
      <c r="H22" s="43"/>
    </row>
    <row r="23" spans="1:13" s="1" customFormat="1" ht="25.5" x14ac:dyDescent="0.25">
      <c r="A23" s="8"/>
      <c r="B23" s="8"/>
      <c r="H23" s="60"/>
      <c r="I23" s="3"/>
    </row>
    <row r="24" spans="1:13" s="1" customFormat="1" x14ac:dyDescent="0.25">
      <c r="H24" s="60"/>
      <c r="I24" s="3"/>
    </row>
    <row r="25" spans="1:13" x14ac:dyDescent="0.25">
      <c r="A25" s="5"/>
      <c r="B25" s="5"/>
      <c r="G25" s="5"/>
      <c r="H25" s="61"/>
    </row>
    <row r="26" spans="1:13" s="2" customFormat="1" x14ac:dyDescent="0.25">
      <c r="C26" s="1"/>
      <c r="D26" s="1"/>
      <c r="E26" s="1"/>
      <c r="F26" s="3"/>
      <c r="G26" s="4"/>
      <c r="H26" s="60"/>
      <c r="I26" s="3"/>
      <c r="J26" s="5"/>
    </row>
  </sheetData>
  <mergeCells count="10">
    <mergeCell ref="M7:M8"/>
    <mergeCell ref="A14:H15"/>
    <mergeCell ref="A16:H16"/>
    <mergeCell ref="B7:E7"/>
    <mergeCell ref="A7:A8"/>
    <mergeCell ref="F7:F8"/>
    <mergeCell ref="G7:G8"/>
    <mergeCell ref="H7:H8"/>
    <mergeCell ref="I7:K7"/>
    <mergeCell ref="L7:L8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35.42578125" style="2" customWidth="1"/>
    <col min="3" max="3" width="30.28515625" style="1" customWidth="1"/>
    <col min="4" max="4" width="30.42578125" style="1" customWidth="1"/>
    <col min="5" max="5" width="14.7109375" style="1" customWidth="1"/>
    <col min="6" max="6" width="10.42578125" style="3" customWidth="1"/>
    <col min="7" max="7" width="9.7109375" style="4" customWidth="1"/>
    <col min="8" max="8" width="22.140625" style="34" customWidth="1"/>
    <col min="9" max="9" width="18.7109375" style="2" customWidth="1"/>
    <col min="10" max="12" width="18.7109375" style="5" customWidth="1"/>
    <col min="13" max="13" width="29.5703125" style="5" customWidth="1"/>
    <col min="14" max="16384" width="9.140625" style="5"/>
  </cols>
  <sheetData>
    <row r="1" spans="1:13" ht="33" customHeight="1" x14ac:dyDescent="0.25">
      <c r="A1" s="1"/>
      <c r="D1" s="5"/>
      <c r="E1" s="5"/>
      <c r="H1" s="6" t="s">
        <v>11</v>
      </c>
    </row>
    <row r="2" spans="1:13" ht="33" customHeight="1" x14ac:dyDescent="0.25">
      <c r="A2" s="8" t="s">
        <v>12</v>
      </c>
      <c r="C2" s="13" t="s">
        <v>82</v>
      </c>
      <c r="D2" s="5"/>
      <c r="E2" s="5"/>
      <c r="H2" s="6"/>
    </row>
    <row r="3" spans="1:13" s="8" customFormat="1" ht="30.75" customHeight="1" x14ac:dyDescent="0.25">
      <c r="A3" s="8" t="s">
        <v>0</v>
      </c>
      <c r="B3" s="35"/>
      <c r="C3" s="9" t="s">
        <v>109</v>
      </c>
      <c r="D3" s="11"/>
      <c r="E3" s="11"/>
      <c r="G3" s="36"/>
      <c r="H3" s="37"/>
      <c r="I3" s="13"/>
    </row>
    <row r="4" spans="1:13" s="8" customFormat="1" ht="30.75" customHeight="1" x14ac:dyDescent="0.25">
      <c r="A4" s="8" t="s">
        <v>3</v>
      </c>
      <c r="B4" s="38"/>
      <c r="C4" s="11" t="s">
        <v>83</v>
      </c>
      <c r="D4" s="11"/>
      <c r="E4" s="11"/>
      <c r="F4" s="12"/>
      <c r="G4" s="10"/>
      <c r="H4" s="39"/>
      <c r="I4" s="7"/>
    </row>
    <row r="5" spans="1:13" s="8" customFormat="1" ht="30.75" customHeight="1" x14ac:dyDescent="0.25">
      <c r="A5" s="8" t="s">
        <v>4</v>
      </c>
      <c r="B5" s="40"/>
      <c r="C5" s="15" t="s">
        <v>110</v>
      </c>
      <c r="D5" s="15"/>
      <c r="E5" s="15"/>
      <c r="F5" s="12"/>
      <c r="G5" s="10"/>
      <c r="H5" s="39"/>
      <c r="I5" s="12"/>
    </row>
    <row r="6" spans="1:13" s="8" customFormat="1" ht="30.75" customHeight="1" x14ac:dyDescent="0.25">
      <c r="A6" s="8" t="s">
        <v>92</v>
      </c>
      <c r="B6" s="40"/>
      <c r="C6" s="8" t="s">
        <v>93</v>
      </c>
      <c r="D6" s="15"/>
      <c r="E6" s="12">
        <v>960</v>
      </c>
      <c r="F6" s="12" t="s">
        <v>2</v>
      </c>
      <c r="G6" s="10"/>
      <c r="H6" s="39"/>
      <c r="I6" s="12"/>
    </row>
    <row r="7" spans="1:13" s="8" customFormat="1" ht="30.75" customHeight="1" x14ac:dyDescent="0.25">
      <c r="B7" s="40"/>
      <c r="C7" s="8" t="s">
        <v>94</v>
      </c>
      <c r="D7" s="15"/>
      <c r="E7" s="12">
        <v>480</v>
      </c>
      <c r="F7" s="12" t="s">
        <v>2</v>
      </c>
      <c r="G7" s="10"/>
      <c r="H7" s="39"/>
      <c r="I7" s="12"/>
    </row>
    <row r="8" spans="1:13" s="8" customFormat="1" ht="30.75" customHeight="1" x14ac:dyDescent="0.25">
      <c r="B8" s="40"/>
      <c r="C8" s="8" t="s">
        <v>95</v>
      </c>
      <c r="D8" s="15"/>
      <c r="E8" s="12">
        <v>750</v>
      </c>
      <c r="F8" s="12" t="s">
        <v>2</v>
      </c>
      <c r="G8" s="10"/>
      <c r="H8" s="39"/>
      <c r="I8" s="12"/>
    </row>
    <row r="9" spans="1:13" s="8" customFormat="1" ht="30.75" customHeight="1" x14ac:dyDescent="0.25">
      <c r="B9" s="40"/>
      <c r="C9" s="8" t="s">
        <v>96</v>
      </c>
      <c r="D9" s="15"/>
      <c r="E9" s="12">
        <v>750</v>
      </c>
      <c r="F9" s="12" t="s">
        <v>2</v>
      </c>
      <c r="G9" s="10"/>
      <c r="H9" s="39"/>
      <c r="I9" s="12"/>
    </row>
    <row r="10" spans="1:13" s="8" customFormat="1" ht="30.75" customHeight="1" x14ac:dyDescent="0.25">
      <c r="B10" s="40"/>
      <c r="C10" s="8" t="s">
        <v>97</v>
      </c>
      <c r="D10" s="15"/>
      <c r="E10" s="12">
        <v>2175</v>
      </c>
      <c r="F10" s="12" t="s">
        <v>2</v>
      </c>
      <c r="G10" s="10"/>
      <c r="H10" s="39"/>
      <c r="I10" s="12"/>
    </row>
    <row r="11" spans="1:13" s="8" customFormat="1" ht="30.75" customHeight="1" x14ac:dyDescent="0.25">
      <c r="B11" s="40"/>
      <c r="C11" s="8" t="s">
        <v>98</v>
      </c>
      <c r="D11" s="15"/>
      <c r="E11" s="12">
        <v>750</v>
      </c>
      <c r="F11" s="12" t="s">
        <v>2</v>
      </c>
      <c r="G11" s="10"/>
      <c r="H11" s="39"/>
      <c r="I11" s="12"/>
    </row>
    <row r="12" spans="1:13" s="8" customFormat="1" ht="30.75" customHeight="1" x14ac:dyDescent="0.25">
      <c r="B12" s="40"/>
      <c r="C12" s="15"/>
      <c r="D12" s="15"/>
      <c r="E12" s="42">
        <f>SUM(E6:E11)</f>
        <v>5865</v>
      </c>
      <c r="F12" s="42" t="s">
        <v>2</v>
      </c>
      <c r="G12" s="10"/>
      <c r="H12" s="39"/>
      <c r="I12" s="12"/>
    </row>
    <row r="13" spans="1:13" s="8" customFormat="1" ht="30.75" customHeight="1" thickBot="1" x14ac:dyDescent="0.3">
      <c r="A13" s="23" t="s">
        <v>30</v>
      </c>
      <c r="B13" s="36"/>
      <c r="C13" s="14"/>
      <c r="D13" s="14"/>
      <c r="E13" s="14"/>
      <c r="F13" s="42"/>
      <c r="G13" s="15"/>
      <c r="H13" s="43"/>
    </row>
    <row r="14" spans="1:13" s="16" customFormat="1" ht="35.25" customHeight="1" thickBot="1" x14ac:dyDescent="0.3">
      <c r="A14" s="95" t="s">
        <v>5</v>
      </c>
      <c r="B14" s="97" t="s">
        <v>16</v>
      </c>
      <c r="C14" s="98"/>
      <c r="D14" s="98"/>
      <c r="E14" s="99"/>
      <c r="F14" s="95" t="s">
        <v>6</v>
      </c>
      <c r="G14" s="95" t="s">
        <v>17</v>
      </c>
      <c r="H14" s="95" t="s">
        <v>18</v>
      </c>
      <c r="I14" s="100" t="s">
        <v>19</v>
      </c>
      <c r="J14" s="100"/>
      <c r="K14" s="100"/>
      <c r="L14" s="84" t="s">
        <v>20</v>
      </c>
      <c r="M14" s="86" t="s">
        <v>21</v>
      </c>
    </row>
    <row r="15" spans="1:13" s="16" customFormat="1" ht="35.25" customHeight="1" thickBot="1" x14ac:dyDescent="0.3">
      <c r="A15" s="96"/>
      <c r="B15" s="44" t="s">
        <v>23</v>
      </c>
      <c r="C15" s="44" t="s">
        <v>22</v>
      </c>
      <c r="D15" s="44" t="s">
        <v>31</v>
      </c>
      <c r="E15" s="44" t="s">
        <v>24</v>
      </c>
      <c r="F15" s="96"/>
      <c r="G15" s="96"/>
      <c r="H15" s="96"/>
      <c r="I15" s="45" t="s">
        <v>25</v>
      </c>
      <c r="J15" s="45" t="s">
        <v>25</v>
      </c>
      <c r="K15" s="45" t="s">
        <v>25</v>
      </c>
      <c r="L15" s="85"/>
      <c r="M15" s="85"/>
    </row>
    <row r="16" spans="1:13" s="1" customFormat="1" ht="35.25" customHeight="1" x14ac:dyDescent="0.25">
      <c r="A16" s="62" t="s">
        <v>93</v>
      </c>
      <c r="B16" s="17"/>
      <c r="C16" s="33"/>
      <c r="D16" s="33"/>
      <c r="E16" s="33"/>
      <c r="F16" s="18"/>
      <c r="G16" s="18"/>
      <c r="H16" s="57"/>
      <c r="I16" s="24"/>
      <c r="J16" s="24"/>
      <c r="K16" s="24"/>
      <c r="L16" s="24"/>
      <c r="M16" s="24"/>
    </row>
    <row r="17" spans="1:13" s="1" customFormat="1" ht="35.25" customHeight="1" x14ac:dyDescent="0.25">
      <c r="A17" s="20">
        <v>1</v>
      </c>
      <c r="B17" s="25"/>
      <c r="C17" s="63" t="s">
        <v>89</v>
      </c>
      <c r="D17" s="63"/>
      <c r="E17" s="64" t="s">
        <v>7</v>
      </c>
      <c r="F17" s="26" t="s">
        <v>85</v>
      </c>
      <c r="G17" s="46">
        <v>9.6440872560275542E-3</v>
      </c>
      <c r="H17" s="78">
        <f>G17*$E$6</f>
        <v>9.2583237657864519</v>
      </c>
      <c r="I17" s="20"/>
      <c r="J17" s="20"/>
      <c r="K17" s="20"/>
      <c r="L17" s="20"/>
      <c r="M17" s="20"/>
    </row>
    <row r="18" spans="1:13" s="1" customFormat="1" ht="35.25" customHeight="1" x14ac:dyDescent="0.25">
      <c r="A18" s="27">
        <v>2</v>
      </c>
      <c r="B18" s="28"/>
      <c r="C18" s="47" t="s">
        <v>90</v>
      </c>
      <c r="D18" s="47"/>
      <c r="E18" s="48" t="s">
        <v>7</v>
      </c>
      <c r="F18" s="29" t="s">
        <v>84</v>
      </c>
      <c r="G18" s="76">
        <v>3.2967032967032967E-3</v>
      </c>
      <c r="H18" s="68">
        <f>G18*$E$6</f>
        <v>3.1648351648351647</v>
      </c>
      <c r="I18" s="27"/>
      <c r="J18" s="27"/>
      <c r="K18" s="27"/>
      <c r="L18" s="27"/>
      <c r="M18" s="27"/>
    </row>
    <row r="19" spans="1:13" s="1" customFormat="1" ht="35.25" customHeight="1" x14ac:dyDescent="0.25">
      <c r="A19" s="27">
        <v>3</v>
      </c>
      <c r="B19" s="28"/>
      <c r="C19" s="47" t="s">
        <v>91</v>
      </c>
      <c r="D19" s="47"/>
      <c r="E19" s="48" t="s">
        <v>7</v>
      </c>
      <c r="F19" s="29" t="s">
        <v>84</v>
      </c>
      <c r="G19" s="49">
        <v>2.0879120879120878E-2</v>
      </c>
      <c r="H19" s="68">
        <f>G19*$E$6</f>
        <v>20.043956043956044</v>
      </c>
      <c r="I19" s="27"/>
      <c r="J19" s="27"/>
      <c r="K19" s="27"/>
      <c r="L19" s="27"/>
      <c r="M19" s="27"/>
    </row>
    <row r="20" spans="1:13" s="1" customFormat="1" ht="35.25" customHeight="1" x14ac:dyDescent="0.25">
      <c r="A20" s="27">
        <v>4</v>
      </c>
      <c r="B20" s="28" t="s">
        <v>51</v>
      </c>
      <c r="C20" s="47" t="s">
        <v>50</v>
      </c>
      <c r="D20" s="47" t="s">
        <v>61</v>
      </c>
      <c r="E20" s="48" t="s">
        <v>7</v>
      </c>
      <c r="F20" s="29" t="s">
        <v>49</v>
      </c>
      <c r="G20" s="49">
        <v>1.4</v>
      </c>
      <c r="H20" s="50">
        <f>G20*800</f>
        <v>1120</v>
      </c>
      <c r="I20" s="27"/>
      <c r="J20" s="27"/>
      <c r="K20" s="27"/>
      <c r="L20" s="27"/>
      <c r="M20" s="27"/>
    </row>
    <row r="21" spans="1:13" s="1" customFormat="1" ht="35.25" customHeight="1" x14ac:dyDescent="0.25">
      <c r="A21" s="27">
        <v>5</v>
      </c>
      <c r="B21" s="28" t="s">
        <v>52</v>
      </c>
      <c r="C21" s="47" t="s">
        <v>50</v>
      </c>
      <c r="D21" s="47" t="s">
        <v>61</v>
      </c>
      <c r="E21" s="48" t="s">
        <v>7</v>
      </c>
      <c r="F21" s="29" t="s">
        <v>49</v>
      </c>
      <c r="G21" s="49">
        <v>1.4</v>
      </c>
      <c r="H21" s="50">
        <f>G21*160</f>
        <v>224</v>
      </c>
      <c r="I21" s="27"/>
      <c r="J21" s="27"/>
      <c r="K21" s="27"/>
      <c r="L21" s="27"/>
      <c r="M21" s="27"/>
    </row>
    <row r="22" spans="1:13" s="1" customFormat="1" ht="35.25" customHeight="1" x14ac:dyDescent="0.25">
      <c r="A22" s="27">
        <v>6</v>
      </c>
      <c r="B22" s="28" t="s">
        <v>33</v>
      </c>
      <c r="C22" s="47" t="s">
        <v>32</v>
      </c>
      <c r="D22" s="47" t="s">
        <v>45</v>
      </c>
      <c r="E22" s="48" t="s">
        <v>7</v>
      </c>
      <c r="F22" s="29" t="s">
        <v>49</v>
      </c>
      <c r="G22" s="49">
        <v>0.2</v>
      </c>
      <c r="H22" s="50">
        <f>G22*800</f>
        <v>160</v>
      </c>
      <c r="I22" s="27"/>
      <c r="J22" s="27"/>
      <c r="K22" s="27"/>
      <c r="L22" s="27"/>
      <c r="M22" s="27"/>
    </row>
    <row r="23" spans="1:13" s="72" customFormat="1" ht="35.25" customHeight="1" x14ac:dyDescent="0.25">
      <c r="A23" s="21">
        <v>7</v>
      </c>
      <c r="B23" s="30" t="s">
        <v>34</v>
      </c>
      <c r="C23" s="51" t="s">
        <v>32</v>
      </c>
      <c r="D23" s="51" t="s">
        <v>45</v>
      </c>
      <c r="E23" s="52" t="s">
        <v>7</v>
      </c>
      <c r="F23" s="31" t="s">
        <v>49</v>
      </c>
      <c r="G23" s="53">
        <v>0.2</v>
      </c>
      <c r="H23" s="54">
        <f>G23*160</f>
        <v>32</v>
      </c>
      <c r="I23" s="21"/>
      <c r="J23" s="21"/>
      <c r="K23" s="21"/>
      <c r="L23" s="21"/>
      <c r="M23" s="21"/>
    </row>
    <row r="24" spans="1:13" s="1" customFormat="1" ht="35.25" customHeight="1" x14ac:dyDescent="0.25">
      <c r="A24" s="62" t="s">
        <v>94</v>
      </c>
      <c r="B24" s="17"/>
      <c r="C24" s="33"/>
      <c r="D24" s="33"/>
      <c r="E24" s="33"/>
      <c r="F24" s="18"/>
      <c r="G24" s="18"/>
      <c r="H24" s="57"/>
      <c r="I24" s="24"/>
      <c r="J24" s="24"/>
      <c r="K24" s="24"/>
      <c r="L24" s="24"/>
      <c r="M24" s="24"/>
    </row>
    <row r="25" spans="1:13" s="1" customFormat="1" ht="35.25" customHeight="1" x14ac:dyDescent="0.25">
      <c r="A25" s="20">
        <v>1</v>
      </c>
      <c r="B25" s="25"/>
      <c r="C25" s="63" t="s">
        <v>89</v>
      </c>
      <c r="D25" s="63"/>
      <c r="E25" s="64" t="s">
        <v>7</v>
      </c>
      <c r="F25" s="26" t="s">
        <v>85</v>
      </c>
      <c r="G25" s="46">
        <v>1.8828932261768083E-2</v>
      </c>
      <c r="H25" s="78">
        <f>G25*$E$7</f>
        <v>9.0378874856486799</v>
      </c>
      <c r="I25" s="20"/>
      <c r="J25" s="20"/>
      <c r="K25" s="20"/>
      <c r="L25" s="20"/>
      <c r="M25" s="20"/>
    </row>
    <row r="26" spans="1:13" s="1" customFormat="1" ht="35.25" customHeight="1" x14ac:dyDescent="0.25">
      <c r="A26" s="27">
        <v>2</v>
      </c>
      <c r="B26" s="28"/>
      <c r="C26" s="47" t="s">
        <v>90</v>
      </c>
      <c r="D26" s="47"/>
      <c r="E26" s="48" t="s">
        <v>7</v>
      </c>
      <c r="F26" s="29" t="s">
        <v>84</v>
      </c>
      <c r="G26" s="76">
        <v>3.2967032967032967E-3</v>
      </c>
      <c r="H26" s="68">
        <f>G26*$E$7</f>
        <v>1.5824175824175823</v>
      </c>
      <c r="I26" s="27"/>
      <c r="J26" s="27"/>
      <c r="K26" s="27"/>
      <c r="L26" s="27"/>
      <c r="M26" s="27"/>
    </row>
    <row r="27" spans="1:13" s="1" customFormat="1" ht="35.25" customHeight="1" x14ac:dyDescent="0.25">
      <c r="A27" s="27">
        <v>3</v>
      </c>
      <c r="B27" s="28"/>
      <c r="C27" s="47" t="s">
        <v>91</v>
      </c>
      <c r="D27" s="47"/>
      <c r="E27" s="48" t="s">
        <v>7</v>
      </c>
      <c r="F27" s="29" t="s">
        <v>84</v>
      </c>
      <c r="G27" s="49">
        <v>3.1868131868131866E-2</v>
      </c>
      <c r="H27" s="68">
        <f>G27*$E$7</f>
        <v>15.296703296703296</v>
      </c>
      <c r="I27" s="27"/>
      <c r="J27" s="27"/>
      <c r="K27" s="27"/>
      <c r="L27" s="27"/>
      <c r="M27" s="27"/>
    </row>
    <row r="28" spans="1:13" s="1" customFormat="1" ht="35.25" customHeight="1" x14ac:dyDescent="0.25">
      <c r="A28" s="27">
        <v>4</v>
      </c>
      <c r="B28" s="28" t="s">
        <v>102</v>
      </c>
      <c r="C28" s="47" t="s">
        <v>50</v>
      </c>
      <c r="D28" s="47" t="s">
        <v>61</v>
      </c>
      <c r="E28" s="48" t="s">
        <v>7</v>
      </c>
      <c r="F28" s="29" t="s">
        <v>49</v>
      </c>
      <c r="G28" s="49">
        <v>1.4</v>
      </c>
      <c r="H28" s="50">
        <f>G28*240</f>
        <v>336</v>
      </c>
      <c r="I28" s="27"/>
      <c r="J28" s="27"/>
      <c r="K28" s="27"/>
      <c r="L28" s="27"/>
      <c r="M28" s="27"/>
    </row>
    <row r="29" spans="1:13" s="1" customFormat="1" ht="35.25" customHeight="1" x14ac:dyDescent="0.25">
      <c r="A29" s="27">
        <v>5</v>
      </c>
      <c r="B29" s="28" t="s">
        <v>103</v>
      </c>
      <c r="C29" s="47" t="s">
        <v>50</v>
      </c>
      <c r="D29" s="47" t="s">
        <v>61</v>
      </c>
      <c r="E29" s="48" t="s">
        <v>7</v>
      </c>
      <c r="F29" s="29" t="s">
        <v>49</v>
      </c>
      <c r="G29" s="49">
        <v>1.4</v>
      </c>
      <c r="H29" s="50">
        <f>G29*240</f>
        <v>336</v>
      </c>
      <c r="I29" s="27"/>
      <c r="J29" s="27"/>
      <c r="K29" s="27"/>
      <c r="L29" s="27"/>
      <c r="M29" s="27"/>
    </row>
    <row r="30" spans="1:13" s="1" customFormat="1" ht="35.25" customHeight="1" x14ac:dyDescent="0.25">
      <c r="A30" s="27">
        <v>6</v>
      </c>
      <c r="B30" s="28" t="s">
        <v>35</v>
      </c>
      <c r="C30" s="47" t="s">
        <v>32</v>
      </c>
      <c r="D30" s="47" t="s">
        <v>46</v>
      </c>
      <c r="E30" s="48" t="s">
        <v>7</v>
      </c>
      <c r="F30" s="29" t="s">
        <v>49</v>
      </c>
      <c r="G30" s="49">
        <v>0.4</v>
      </c>
      <c r="H30" s="50">
        <f>G30*240</f>
        <v>96</v>
      </c>
      <c r="I30" s="27"/>
      <c r="J30" s="27"/>
      <c r="K30" s="27"/>
      <c r="L30" s="27"/>
      <c r="M30" s="27"/>
    </row>
    <row r="31" spans="1:13" s="1" customFormat="1" ht="35.25" customHeight="1" x14ac:dyDescent="0.25">
      <c r="A31" s="27">
        <v>7</v>
      </c>
      <c r="B31" s="28" t="s">
        <v>36</v>
      </c>
      <c r="C31" s="47" t="s">
        <v>32</v>
      </c>
      <c r="D31" s="47" t="s">
        <v>46</v>
      </c>
      <c r="E31" s="48" t="s">
        <v>7</v>
      </c>
      <c r="F31" s="29" t="s">
        <v>49</v>
      </c>
      <c r="G31" s="49">
        <v>0.4</v>
      </c>
      <c r="H31" s="50">
        <f>G31*240</f>
        <v>96</v>
      </c>
      <c r="I31" s="27"/>
      <c r="J31" s="27"/>
      <c r="K31" s="27"/>
      <c r="L31" s="27"/>
      <c r="M31" s="27"/>
    </row>
    <row r="32" spans="1:13" s="72" customFormat="1" ht="35.25" customHeight="1" x14ac:dyDescent="0.25">
      <c r="A32" s="21">
        <v>8</v>
      </c>
      <c r="B32" s="30" t="s">
        <v>105</v>
      </c>
      <c r="C32" s="51" t="s">
        <v>104</v>
      </c>
      <c r="D32" s="51"/>
      <c r="E32" s="52" t="s">
        <v>7</v>
      </c>
      <c r="F32" s="31" t="s">
        <v>84</v>
      </c>
      <c r="G32" s="79">
        <v>6.3E-3</v>
      </c>
      <c r="H32" s="83">
        <f>G32*240</f>
        <v>1.512</v>
      </c>
      <c r="I32" s="21"/>
      <c r="J32" s="21"/>
      <c r="K32" s="21"/>
      <c r="L32" s="21"/>
      <c r="M32" s="21" t="s">
        <v>106</v>
      </c>
    </row>
    <row r="33" spans="1:13" s="1" customFormat="1" ht="35.25" customHeight="1" x14ac:dyDescent="0.25">
      <c r="A33" s="62" t="s">
        <v>95</v>
      </c>
      <c r="B33" s="17"/>
      <c r="C33" s="33"/>
      <c r="D33" s="33"/>
      <c r="E33" s="33"/>
      <c r="F33" s="18"/>
      <c r="G33" s="18"/>
      <c r="H33" s="57"/>
      <c r="I33" s="24"/>
      <c r="J33" s="24"/>
      <c r="K33" s="24"/>
      <c r="L33" s="24"/>
      <c r="M33" s="24"/>
    </row>
    <row r="34" spans="1:13" s="1" customFormat="1" ht="35.25" customHeight="1" x14ac:dyDescent="0.25">
      <c r="A34" s="20">
        <v>1</v>
      </c>
      <c r="B34" s="25"/>
      <c r="C34" s="63" t="s">
        <v>86</v>
      </c>
      <c r="D34" s="63" t="s">
        <v>101</v>
      </c>
      <c r="E34" s="64" t="s">
        <v>7</v>
      </c>
      <c r="F34" s="26" t="s">
        <v>85</v>
      </c>
      <c r="G34" s="77">
        <v>7.0000000000000001E-3</v>
      </c>
      <c r="H34" s="78">
        <f>G34*$E$8</f>
        <v>5.25</v>
      </c>
      <c r="I34" s="20"/>
      <c r="J34" s="20"/>
      <c r="K34" s="20"/>
      <c r="L34" s="20"/>
      <c r="M34" s="20"/>
    </row>
    <row r="35" spans="1:13" s="1" customFormat="1" ht="35.25" customHeight="1" x14ac:dyDescent="0.25">
      <c r="A35" s="27">
        <v>2</v>
      </c>
      <c r="B35" s="28"/>
      <c r="C35" s="47" t="s">
        <v>91</v>
      </c>
      <c r="D35" s="47"/>
      <c r="E35" s="48" t="s">
        <v>7</v>
      </c>
      <c r="F35" s="29" t="s">
        <v>84</v>
      </c>
      <c r="G35" s="49">
        <v>1.6043956043956045E-2</v>
      </c>
      <c r="H35" s="68">
        <f>G35*$E$8</f>
        <v>12.032967032967035</v>
      </c>
      <c r="I35" s="27"/>
      <c r="J35" s="27"/>
      <c r="K35" s="27"/>
      <c r="L35" s="27"/>
      <c r="M35" s="27"/>
    </row>
    <row r="36" spans="1:13" s="1" customFormat="1" ht="35.25" customHeight="1" x14ac:dyDescent="0.25">
      <c r="A36" s="27">
        <v>3</v>
      </c>
      <c r="B36" s="28" t="s">
        <v>63</v>
      </c>
      <c r="C36" s="47" t="s">
        <v>62</v>
      </c>
      <c r="D36" s="47" t="s">
        <v>65</v>
      </c>
      <c r="E36" s="48" t="s">
        <v>7</v>
      </c>
      <c r="F36" s="29" t="s">
        <v>49</v>
      </c>
      <c r="G36" s="49">
        <v>1</v>
      </c>
      <c r="H36" s="50">
        <f>G36*225</f>
        <v>225</v>
      </c>
      <c r="I36" s="27"/>
      <c r="J36" s="27"/>
      <c r="K36" s="27"/>
      <c r="L36" s="27"/>
      <c r="M36" s="27"/>
    </row>
    <row r="37" spans="1:13" s="1" customFormat="1" ht="35.25" customHeight="1" x14ac:dyDescent="0.25">
      <c r="A37" s="27">
        <v>4</v>
      </c>
      <c r="B37" s="28" t="s">
        <v>64</v>
      </c>
      <c r="C37" s="47" t="s">
        <v>62</v>
      </c>
      <c r="D37" s="47" t="s">
        <v>65</v>
      </c>
      <c r="E37" s="48" t="s">
        <v>7</v>
      </c>
      <c r="F37" s="29" t="s">
        <v>49</v>
      </c>
      <c r="G37" s="49">
        <v>1</v>
      </c>
      <c r="H37" s="50">
        <f>G37*525</f>
        <v>525</v>
      </c>
      <c r="I37" s="27"/>
      <c r="J37" s="27"/>
      <c r="K37" s="27"/>
      <c r="L37" s="27"/>
      <c r="M37" s="27"/>
    </row>
    <row r="38" spans="1:13" s="1" customFormat="1" ht="35.25" customHeight="1" x14ac:dyDescent="0.25">
      <c r="A38" s="27">
        <v>5</v>
      </c>
      <c r="B38" s="28" t="s">
        <v>53</v>
      </c>
      <c r="C38" s="47" t="s">
        <v>50</v>
      </c>
      <c r="D38" s="47" t="s">
        <v>61</v>
      </c>
      <c r="E38" s="48" t="s">
        <v>7</v>
      </c>
      <c r="F38" s="29" t="s">
        <v>49</v>
      </c>
      <c r="G38" s="49">
        <v>1.4</v>
      </c>
      <c r="H38" s="50">
        <f>G38*225</f>
        <v>315</v>
      </c>
      <c r="I38" s="27"/>
      <c r="J38" s="27"/>
      <c r="K38" s="27"/>
      <c r="L38" s="27"/>
      <c r="M38" s="27"/>
    </row>
    <row r="39" spans="1:13" s="1" customFormat="1" ht="35.25" customHeight="1" x14ac:dyDescent="0.25">
      <c r="A39" s="27">
        <v>6</v>
      </c>
      <c r="B39" s="28" t="s">
        <v>54</v>
      </c>
      <c r="C39" s="47" t="s">
        <v>50</v>
      </c>
      <c r="D39" s="47" t="s">
        <v>61</v>
      </c>
      <c r="E39" s="48" t="s">
        <v>7</v>
      </c>
      <c r="F39" s="29" t="s">
        <v>49</v>
      </c>
      <c r="G39" s="49">
        <v>1.4</v>
      </c>
      <c r="H39" s="50">
        <f>G39*525</f>
        <v>735</v>
      </c>
      <c r="I39" s="27"/>
      <c r="J39" s="27"/>
      <c r="K39" s="27"/>
      <c r="L39" s="27"/>
      <c r="M39" s="27"/>
    </row>
    <row r="40" spans="1:13" s="1" customFormat="1" ht="35.25" customHeight="1" x14ac:dyDescent="0.25">
      <c r="A40" s="27">
        <v>7</v>
      </c>
      <c r="B40" s="28" t="s">
        <v>37</v>
      </c>
      <c r="C40" s="47" t="s">
        <v>32</v>
      </c>
      <c r="D40" s="47" t="s">
        <v>99</v>
      </c>
      <c r="E40" s="48" t="s">
        <v>7</v>
      </c>
      <c r="F40" s="29" t="s">
        <v>49</v>
      </c>
      <c r="G40" s="49">
        <v>0.2</v>
      </c>
      <c r="H40" s="50">
        <f>G40*225</f>
        <v>45</v>
      </c>
      <c r="I40" s="27"/>
      <c r="J40" s="27"/>
      <c r="K40" s="27"/>
      <c r="L40" s="27"/>
      <c r="M40" s="27"/>
    </row>
    <row r="41" spans="1:13" s="72" customFormat="1" ht="35.25" customHeight="1" x14ac:dyDescent="0.25">
      <c r="A41" s="21">
        <v>8</v>
      </c>
      <c r="B41" s="30" t="s">
        <v>38</v>
      </c>
      <c r="C41" s="51" t="s">
        <v>32</v>
      </c>
      <c r="D41" s="51" t="s">
        <v>99</v>
      </c>
      <c r="E41" s="52" t="s">
        <v>7</v>
      </c>
      <c r="F41" s="31" t="s">
        <v>49</v>
      </c>
      <c r="G41" s="53">
        <v>0.2</v>
      </c>
      <c r="H41" s="54">
        <f>G41*525</f>
        <v>105</v>
      </c>
      <c r="I41" s="21"/>
      <c r="J41" s="21"/>
      <c r="K41" s="21"/>
      <c r="L41" s="21"/>
      <c r="M41" s="21"/>
    </row>
    <row r="42" spans="1:13" s="1" customFormat="1" ht="35.25" customHeight="1" x14ac:dyDescent="0.25">
      <c r="A42" s="62" t="s">
        <v>96</v>
      </c>
      <c r="B42" s="17"/>
      <c r="C42" s="33"/>
      <c r="D42" s="33"/>
      <c r="E42" s="33"/>
      <c r="F42" s="18"/>
      <c r="G42" s="18"/>
      <c r="H42" s="57"/>
      <c r="I42" s="24"/>
      <c r="J42" s="24"/>
      <c r="K42" s="24"/>
      <c r="L42" s="24"/>
      <c r="M42" s="24"/>
    </row>
    <row r="43" spans="1:13" s="1" customFormat="1" ht="35.25" customHeight="1" x14ac:dyDescent="0.25">
      <c r="A43" s="20">
        <v>1</v>
      </c>
      <c r="B43" s="25"/>
      <c r="C43" s="63" t="s">
        <v>88</v>
      </c>
      <c r="D43" s="63"/>
      <c r="E43" s="64" t="s">
        <v>7</v>
      </c>
      <c r="F43" s="26" t="s">
        <v>85</v>
      </c>
      <c r="G43" s="77">
        <v>8.0160320641282576E-3</v>
      </c>
      <c r="H43" s="78">
        <f>G43*$E$9</f>
        <v>6.0120240480961931</v>
      </c>
      <c r="I43" s="20"/>
      <c r="J43" s="20"/>
      <c r="K43" s="20"/>
      <c r="L43" s="20"/>
      <c r="M43" s="20"/>
    </row>
    <row r="44" spans="1:13" s="1" customFormat="1" ht="35.25" customHeight="1" x14ac:dyDescent="0.25">
      <c r="A44" s="27">
        <v>2</v>
      </c>
      <c r="B44" s="28"/>
      <c r="C44" s="47" t="s">
        <v>90</v>
      </c>
      <c r="D44" s="47"/>
      <c r="E44" s="48" t="s">
        <v>7</v>
      </c>
      <c r="F44" s="29" t="s">
        <v>84</v>
      </c>
      <c r="G44" s="76">
        <v>4.3956043956043956E-3</v>
      </c>
      <c r="H44" s="68">
        <f>G44*$E$9</f>
        <v>3.2967032967032965</v>
      </c>
      <c r="I44" s="27"/>
      <c r="J44" s="27"/>
      <c r="K44" s="27"/>
      <c r="L44" s="27"/>
      <c r="M44" s="27"/>
    </row>
    <row r="45" spans="1:13" s="1" customFormat="1" ht="35.25" customHeight="1" x14ac:dyDescent="0.25">
      <c r="A45" s="27">
        <v>3</v>
      </c>
      <c r="B45" s="28"/>
      <c r="C45" s="47" t="s">
        <v>91</v>
      </c>
      <c r="D45" s="47"/>
      <c r="E45" s="48" t="s">
        <v>7</v>
      </c>
      <c r="F45" s="29" t="s">
        <v>84</v>
      </c>
      <c r="G45" s="49">
        <v>1.879120879120879E-2</v>
      </c>
      <c r="H45" s="68">
        <f>G45*$E$9</f>
        <v>14.093406593406593</v>
      </c>
      <c r="I45" s="27"/>
      <c r="J45" s="27"/>
      <c r="K45" s="27"/>
      <c r="L45" s="27"/>
      <c r="M45" s="27"/>
    </row>
    <row r="46" spans="1:13" s="1" customFormat="1" ht="35.25" customHeight="1" x14ac:dyDescent="0.25">
      <c r="A46" s="27">
        <v>4</v>
      </c>
      <c r="B46" s="28" t="s">
        <v>55</v>
      </c>
      <c r="C46" s="47" t="s">
        <v>50</v>
      </c>
      <c r="D46" s="47" t="s">
        <v>61</v>
      </c>
      <c r="E46" s="48" t="s">
        <v>7</v>
      </c>
      <c r="F46" s="29" t="s">
        <v>49</v>
      </c>
      <c r="G46" s="49">
        <v>1.4</v>
      </c>
      <c r="H46" s="50">
        <f>G46*300</f>
        <v>420</v>
      </c>
      <c r="I46" s="27"/>
      <c r="J46" s="27"/>
      <c r="K46" s="27"/>
      <c r="L46" s="27"/>
      <c r="M46" s="27"/>
    </row>
    <row r="47" spans="1:13" s="1" customFormat="1" ht="35.25" customHeight="1" x14ac:dyDescent="0.25">
      <c r="A47" s="27">
        <v>5</v>
      </c>
      <c r="B47" s="28" t="s">
        <v>56</v>
      </c>
      <c r="C47" s="47" t="s">
        <v>50</v>
      </c>
      <c r="D47" s="47" t="s">
        <v>61</v>
      </c>
      <c r="E47" s="48" t="s">
        <v>7</v>
      </c>
      <c r="F47" s="29" t="s">
        <v>49</v>
      </c>
      <c r="G47" s="49">
        <v>1.4</v>
      </c>
      <c r="H47" s="50">
        <f>G47*450</f>
        <v>630</v>
      </c>
      <c r="I47" s="27"/>
      <c r="J47" s="27"/>
      <c r="K47" s="27"/>
      <c r="L47" s="27"/>
      <c r="M47" s="27"/>
    </row>
    <row r="48" spans="1:13" s="1" customFormat="1" ht="35.25" customHeight="1" x14ac:dyDescent="0.25">
      <c r="A48" s="27">
        <v>6</v>
      </c>
      <c r="B48" s="28" t="s">
        <v>39</v>
      </c>
      <c r="C48" s="47" t="s">
        <v>32</v>
      </c>
      <c r="D48" s="47" t="s">
        <v>100</v>
      </c>
      <c r="E48" s="48" t="s">
        <v>7</v>
      </c>
      <c r="F48" s="29" t="s">
        <v>49</v>
      </c>
      <c r="G48" s="49">
        <v>0.2</v>
      </c>
      <c r="H48" s="50">
        <f>G48*300</f>
        <v>60</v>
      </c>
      <c r="I48" s="27"/>
      <c r="J48" s="27"/>
      <c r="K48" s="27"/>
      <c r="L48" s="27"/>
      <c r="M48" s="27"/>
    </row>
    <row r="49" spans="1:13" s="72" customFormat="1" ht="35.25" customHeight="1" x14ac:dyDescent="0.25">
      <c r="A49" s="21">
        <v>7</v>
      </c>
      <c r="B49" s="30" t="s">
        <v>40</v>
      </c>
      <c r="C49" s="51" t="s">
        <v>32</v>
      </c>
      <c r="D49" s="51" t="s">
        <v>100</v>
      </c>
      <c r="E49" s="52" t="s">
        <v>7</v>
      </c>
      <c r="F49" s="31" t="s">
        <v>49</v>
      </c>
      <c r="G49" s="53">
        <v>0.2</v>
      </c>
      <c r="H49" s="50">
        <f>G49*450</f>
        <v>90</v>
      </c>
      <c r="I49" s="21"/>
      <c r="J49" s="21"/>
      <c r="K49" s="21"/>
      <c r="L49" s="21"/>
      <c r="M49" s="21"/>
    </row>
    <row r="50" spans="1:13" s="1" customFormat="1" ht="35.25" customHeight="1" x14ac:dyDescent="0.25">
      <c r="A50" s="62" t="s">
        <v>97</v>
      </c>
      <c r="B50" s="17"/>
      <c r="C50" s="33"/>
      <c r="D50" s="33"/>
      <c r="E50" s="33"/>
      <c r="F50" s="18"/>
      <c r="G50" s="18"/>
      <c r="H50" s="57"/>
      <c r="I50" s="24"/>
      <c r="J50" s="24"/>
      <c r="K50" s="24"/>
      <c r="L50" s="24"/>
      <c r="M50" s="24"/>
    </row>
    <row r="51" spans="1:13" s="1" customFormat="1" ht="35.25" customHeight="1" x14ac:dyDescent="0.25">
      <c r="A51" s="20">
        <v>1</v>
      </c>
      <c r="B51" s="25"/>
      <c r="C51" s="63" t="s">
        <v>88</v>
      </c>
      <c r="D51" s="63"/>
      <c r="E51" s="64" t="s">
        <v>7</v>
      </c>
      <c r="F51" s="26" t="s">
        <v>85</v>
      </c>
      <c r="G51" s="77">
        <v>1.0521042084168337E-2</v>
      </c>
      <c r="H51" s="78">
        <f>G51*$E$10</f>
        <v>22.883266533066134</v>
      </c>
      <c r="I51" s="20"/>
      <c r="J51" s="20"/>
      <c r="K51" s="20"/>
      <c r="L51" s="20"/>
      <c r="M51" s="20"/>
    </row>
    <row r="52" spans="1:13" s="1" customFormat="1" ht="35.25" customHeight="1" x14ac:dyDescent="0.25">
      <c r="A52" s="27">
        <v>2</v>
      </c>
      <c r="B52" s="28"/>
      <c r="C52" s="47" t="s">
        <v>90</v>
      </c>
      <c r="D52" s="47"/>
      <c r="E52" s="48" t="s">
        <v>7</v>
      </c>
      <c r="F52" s="29" t="s">
        <v>84</v>
      </c>
      <c r="G52" s="76">
        <v>4.3956043956043956E-3</v>
      </c>
      <c r="H52" s="68">
        <f>G52*$E$10</f>
        <v>9.5604395604395602</v>
      </c>
      <c r="I52" s="27"/>
      <c r="J52" s="27"/>
      <c r="K52" s="27"/>
      <c r="L52" s="27"/>
      <c r="M52" s="27"/>
    </row>
    <row r="53" spans="1:13" s="1" customFormat="1" ht="35.25" customHeight="1" x14ac:dyDescent="0.25">
      <c r="A53" s="27">
        <v>3</v>
      </c>
      <c r="B53" s="28"/>
      <c r="C53" s="47" t="s">
        <v>91</v>
      </c>
      <c r="D53" s="47"/>
      <c r="E53" s="48" t="s">
        <v>7</v>
      </c>
      <c r="F53" s="29" t="s">
        <v>84</v>
      </c>
      <c r="G53" s="49">
        <v>2.1538461538461538E-2</v>
      </c>
      <c r="H53" s="68">
        <f>G53*$E$10</f>
        <v>46.846153846153847</v>
      </c>
      <c r="I53" s="27"/>
      <c r="J53" s="27"/>
      <c r="K53" s="27"/>
      <c r="L53" s="27"/>
      <c r="M53" s="27"/>
    </row>
    <row r="54" spans="1:13" s="1" customFormat="1" ht="35.25" customHeight="1" x14ac:dyDescent="0.25">
      <c r="A54" s="27">
        <v>4</v>
      </c>
      <c r="B54" s="28" t="s">
        <v>57</v>
      </c>
      <c r="C54" s="47" t="s">
        <v>50</v>
      </c>
      <c r="D54" s="47" t="s">
        <v>61</v>
      </c>
      <c r="E54" s="48" t="s">
        <v>7</v>
      </c>
      <c r="F54" s="29" t="s">
        <v>49</v>
      </c>
      <c r="G54" s="49">
        <v>1.4</v>
      </c>
      <c r="H54" s="50">
        <f>G54*600</f>
        <v>840</v>
      </c>
      <c r="I54" s="27"/>
      <c r="J54" s="27"/>
      <c r="K54" s="27"/>
      <c r="L54" s="27"/>
      <c r="M54" s="27"/>
    </row>
    <row r="55" spans="1:13" s="1" customFormat="1" ht="35.25" customHeight="1" x14ac:dyDescent="0.25">
      <c r="A55" s="27">
        <v>5</v>
      </c>
      <c r="B55" s="28" t="s">
        <v>58</v>
      </c>
      <c r="C55" s="47" t="s">
        <v>50</v>
      </c>
      <c r="D55" s="47" t="s">
        <v>61</v>
      </c>
      <c r="E55" s="48" t="s">
        <v>7</v>
      </c>
      <c r="F55" s="29" t="s">
        <v>49</v>
      </c>
      <c r="G55" s="49">
        <v>1.4</v>
      </c>
      <c r="H55" s="50">
        <f>G55*1575</f>
        <v>2205</v>
      </c>
      <c r="I55" s="27"/>
      <c r="J55" s="27"/>
      <c r="K55" s="27"/>
      <c r="L55" s="27"/>
      <c r="M55" s="27"/>
    </row>
    <row r="56" spans="1:13" s="1" customFormat="1" ht="35.25" customHeight="1" x14ac:dyDescent="0.25">
      <c r="A56" s="27">
        <v>6</v>
      </c>
      <c r="B56" s="28" t="s">
        <v>41</v>
      </c>
      <c r="C56" s="47" t="s">
        <v>32</v>
      </c>
      <c r="D56" s="47" t="s">
        <v>47</v>
      </c>
      <c r="E56" s="48" t="s">
        <v>7</v>
      </c>
      <c r="F56" s="29" t="s">
        <v>49</v>
      </c>
      <c r="G56" s="49">
        <v>0.2</v>
      </c>
      <c r="H56" s="50">
        <f>G56*600</f>
        <v>120</v>
      </c>
      <c r="I56" s="27"/>
      <c r="J56" s="27"/>
      <c r="K56" s="27"/>
      <c r="L56" s="27"/>
      <c r="M56" s="27"/>
    </row>
    <row r="57" spans="1:13" s="72" customFormat="1" ht="35.25" customHeight="1" x14ac:dyDescent="0.25">
      <c r="A57" s="21">
        <v>7</v>
      </c>
      <c r="B57" s="30" t="s">
        <v>42</v>
      </c>
      <c r="C57" s="51" t="s">
        <v>32</v>
      </c>
      <c r="D57" s="51" t="s">
        <v>47</v>
      </c>
      <c r="E57" s="52" t="s">
        <v>7</v>
      </c>
      <c r="F57" s="31" t="s">
        <v>49</v>
      </c>
      <c r="G57" s="53">
        <v>0.2</v>
      </c>
      <c r="H57" s="54">
        <f>G57*1575</f>
        <v>315</v>
      </c>
      <c r="I57" s="21"/>
      <c r="J57" s="21"/>
      <c r="K57" s="21"/>
      <c r="L57" s="21"/>
      <c r="M57" s="21"/>
    </row>
    <row r="58" spans="1:13" s="1" customFormat="1" ht="35.25" customHeight="1" x14ac:dyDescent="0.25">
      <c r="A58" s="62" t="s">
        <v>98</v>
      </c>
      <c r="B58" s="17"/>
      <c r="C58" s="33"/>
      <c r="D58" s="33"/>
      <c r="E58" s="33"/>
      <c r="F58" s="18"/>
      <c r="G58" s="18"/>
      <c r="H58" s="57"/>
      <c r="I58" s="24"/>
      <c r="J58" s="24"/>
      <c r="K58" s="24"/>
      <c r="L58" s="24"/>
      <c r="M58" s="24"/>
    </row>
    <row r="59" spans="1:13" s="1" customFormat="1" ht="35.25" customHeight="1" x14ac:dyDescent="0.25">
      <c r="A59" s="20">
        <v>1</v>
      </c>
      <c r="B59" s="25"/>
      <c r="C59" s="63" t="s">
        <v>88</v>
      </c>
      <c r="D59" s="63"/>
      <c r="E59" s="64" t="s">
        <v>7</v>
      </c>
      <c r="F59" s="26" t="s">
        <v>85</v>
      </c>
      <c r="G59" s="77">
        <v>2.0541082164328657E-2</v>
      </c>
      <c r="H59" s="78">
        <f>G59*$E$11</f>
        <v>15.405811623246493</v>
      </c>
      <c r="I59" s="20"/>
      <c r="J59" s="20"/>
      <c r="K59" s="20"/>
      <c r="L59" s="20"/>
      <c r="M59" s="20"/>
    </row>
    <row r="60" spans="1:13" s="1" customFormat="1" ht="35.25" customHeight="1" x14ac:dyDescent="0.25">
      <c r="A60" s="27">
        <v>2</v>
      </c>
      <c r="B60" s="28"/>
      <c r="C60" s="47" t="s">
        <v>90</v>
      </c>
      <c r="D60" s="47"/>
      <c r="E60" s="48" t="s">
        <v>7</v>
      </c>
      <c r="F60" s="29" t="s">
        <v>84</v>
      </c>
      <c r="G60" s="76">
        <v>4.3956043956043956E-3</v>
      </c>
      <c r="H60" s="68">
        <f>G60*$E$11</f>
        <v>3.2967032967032965</v>
      </c>
      <c r="I60" s="27"/>
      <c r="J60" s="27"/>
      <c r="K60" s="27"/>
      <c r="L60" s="27"/>
      <c r="M60" s="27"/>
    </row>
    <row r="61" spans="1:13" s="1" customFormat="1" ht="35.25" customHeight="1" x14ac:dyDescent="0.25">
      <c r="A61" s="27">
        <v>3</v>
      </c>
      <c r="B61" s="28"/>
      <c r="C61" s="47" t="s">
        <v>91</v>
      </c>
      <c r="D61" s="47"/>
      <c r="E61" s="48" t="s">
        <v>7</v>
      </c>
      <c r="F61" s="29" t="s">
        <v>84</v>
      </c>
      <c r="G61" s="49">
        <v>3.2527472527472526E-2</v>
      </c>
      <c r="H61" s="68">
        <f>G61*$E$11</f>
        <v>24.395604395604394</v>
      </c>
      <c r="I61" s="27"/>
      <c r="J61" s="27"/>
      <c r="K61" s="27"/>
      <c r="L61" s="27"/>
      <c r="M61" s="27"/>
    </row>
    <row r="62" spans="1:13" s="1" customFormat="1" ht="35.25" customHeight="1" x14ac:dyDescent="0.25">
      <c r="A62" s="27">
        <v>4</v>
      </c>
      <c r="B62" s="28" t="s">
        <v>59</v>
      </c>
      <c r="C62" s="47" t="s">
        <v>50</v>
      </c>
      <c r="D62" s="47" t="s">
        <v>61</v>
      </c>
      <c r="E62" s="48" t="s">
        <v>7</v>
      </c>
      <c r="F62" s="29" t="s">
        <v>49</v>
      </c>
      <c r="G62" s="49">
        <v>1.4</v>
      </c>
      <c r="H62" s="50">
        <f>G62*300</f>
        <v>420</v>
      </c>
      <c r="I62" s="27"/>
      <c r="J62" s="27"/>
      <c r="K62" s="27"/>
      <c r="L62" s="27"/>
      <c r="M62" s="27"/>
    </row>
    <row r="63" spans="1:13" s="1" customFormat="1" ht="35.25" customHeight="1" x14ac:dyDescent="0.25">
      <c r="A63" s="27">
        <v>5</v>
      </c>
      <c r="B63" s="28" t="s">
        <v>60</v>
      </c>
      <c r="C63" s="47" t="s">
        <v>50</v>
      </c>
      <c r="D63" s="47" t="s">
        <v>61</v>
      </c>
      <c r="E63" s="48" t="s">
        <v>7</v>
      </c>
      <c r="F63" s="29" t="s">
        <v>49</v>
      </c>
      <c r="G63" s="49">
        <v>1.4</v>
      </c>
      <c r="H63" s="50">
        <f>G63*450</f>
        <v>630</v>
      </c>
      <c r="I63" s="27"/>
      <c r="J63" s="27"/>
      <c r="K63" s="27"/>
      <c r="L63" s="27"/>
      <c r="M63" s="27"/>
    </row>
    <row r="64" spans="1:13" s="1" customFormat="1" ht="35.25" customHeight="1" x14ac:dyDescent="0.25">
      <c r="A64" s="27">
        <v>6</v>
      </c>
      <c r="B64" s="28" t="s">
        <v>43</v>
      </c>
      <c r="C64" s="47" t="s">
        <v>32</v>
      </c>
      <c r="D64" s="47" t="s">
        <v>48</v>
      </c>
      <c r="E64" s="48" t="s">
        <v>7</v>
      </c>
      <c r="F64" s="29" t="s">
        <v>49</v>
      </c>
      <c r="G64" s="49">
        <v>0.4</v>
      </c>
      <c r="H64" s="50">
        <f>G64*300</f>
        <v>120</v>
      </c>
      <c r="I64" s="27"/>
      <c r="J64" s="27"/>
      <c r="K64" s="27"/>
      <c r="L64" s="27"/>
      <c r="M64" s="27"/>
    </row>
    <row r="65" spans="1:13" s="1" customFormat="1" ht="35.25" customHeight="1" x14ac:dyDescent="0.25">
      <c r="A65" s="27">
        <v>7</v>
      </c>
      <c r="B65" s="28" t="s">
        <v>44</v>
      </c>
      <c r="C65" s="47" t="s">
        <v>32</v>
      </c>
      <c r="D65" s="47" t="s">
        <v>48</v>
      </c>
      <c r="E65" s="48" t="s">
        <v>7</v>
      </c>
      <c r="F65" s="29" t="s">
        <v>49</v>
      </c>
      <c r="G65" s="49">
        <v>0.4</v>
      </c>
      <c r="H65" s="50">
        <f>G65*450</f>
        <v>180</v>
      </c>
      <c r="I65" s="27"/>
      <c r="J65" s="27"/>
      <c r="K65" s="27"/>
      <c r="L65" s="27"/>
      <c r="M65" s="27"/>
    </row>
    <row r="66" spans="1:13" s="72" customFormat="1" ht="35.25" customHeight="1" x14ac:dyDescent="0.25">
      <c r="A66" s="21">
        <v>8</v>
      </c>
      <c r="B66" s="30" t="s">
        <v>107</v>
      </c>
      <c r="C66" s="51" t="s">
        <v>104</v>
      </c>
      <c r="D66" s="51"/>
      <c r="E66" s="52" t="s">
        <v>7</v>
      </c>
      <c r="F66" s="31" t="s">
        <v>84</v>
      </c>
      <c r="G66" s="79">
        <v>6.3E-3</v>
      </c>
      <c r="H66" s="82">
        <f>G66*450</f>
        <v>2.835</v>
      </c>
      <c r="I66" s="21"/>
      <c r="J66" s="21"/>
      <c r="K66" s="21"/>
      <c r="L66" s="21"/>
      <c r="M66" s="21" t="s">
        <v>106</v>
      </c>
    </row>
    <row r="67" spans="1:13" s="1" customFormat="1" ht="33.75" customHeight="1" x14ac:dyDescent="0.25">
      <c r="A67" s="87" t="s">
        <v>26</v>
      </c>
      <c r="B67" s="88"/>
      <c r="C67" s="88"/>
      <c r="D67" s="88"/>
      <c r="E67" s="88"/>
      <c r="F67" s="88"/>
      <c r="G67" s="88"/>
      <c r="H67" s="89"/>
      <c r="I67" s="55"/>
      <c r="J67" s="55"/>
      <c r="K67" s="55"/>
      <c r="L67" s="55"/>
      <c r="M67" s="55"/>
    </row>
    <row r="68" spans="1:13" s="1" customFormat="1" ht="33.75" customHeight="1" x14ac:dyDescent="0.25">
      <c r="A68" s="90"/>
      <c r="B68" s="91"/>
      <c r="C68" s="91"/>
      <c r="D68" s="91"/>
      <c r="E68" s="91"/>
      <c r="F68" s="91"/>
      <c r="G68" s="91"/>
      <c r="H68" s="92"/>
      <c r="I68" s="55"/>
      <c r="J68" s="55"/>
      <c r="K68" s="55"/>
      <c r="L68" s="55"/>
      <c r="M68" s="55"/>
    </row>
    <row r="69" spans="1:13" s="1" customFormat="1" ht="66" customHeight="1" x14ac:dyDescent="0.25">
      <c r="A69" s="93" t="s">
        <v>27</v>
      </c>
      <c r="B69" s="94"/>
      <c r="C69" s="94"/>
      <c r="D69" s="94"/>
      <c r="E69" s="94"/>
      <c r="F69" s="94"/>
      <c r="G69" s="94"/>
      <c r="H69" s="94"/>
      <c r="I69" s="21"/>
      <c r="J69" s="21"/>
      <c r="K69" s="21"/>
      <c r="L69" s="21"/>
      <c r="M69" s="21"/>
    </row>
    <row r="70" spans="1:13" s="1" customFormat="1" ht="15" customHeight="1" x14ac:dyDescent="0.25">
      <c r="A70" s="18"/>
      <c r="B70" s="18"/>
      <c r="C70" s="56"/>
      <c r="D70" s="56"/>
      <c r="E70" s="56"/>
      <c r="F70" s="18"/>
      <c r="G70" s="19"/>
      <c r="H70" s="57"/>
      <c r="I70" s="58"/>
    </row>
    <row r="71" spans="1:13" s="1" customFormat="1" ht="27.75" customHeight="1" x14ac:dyDescent="0.25">
      <c r="A71" s="18"/>
      <c r="B71" s="18"/>
      <c r="C71" s="56"/>
      <c r="D71" s="56"/>
      <c r="E71" s="56"/>
      <c r="F71" s="18"/>
      <c r="G71" s="19"/>
      <c r="H71" s="57"/>
      <c r="I71" s="58"/>
      <c r="L71" s="59"/>
      <c r="M71" s="8" t="s">
        <v>114</v>
      </c>
    </row>
    <row r="72" spans="1:13" s="1" customFormat="1" ht="31.5" customHeight="1" x14ac:dyDescent="0.25">
      <c r="A72" s="8" t="s">
        <v>10</v>
      </c>
      <c r="B72" s="8"/>
      <c r="C72" s="10"/>
      <c r="D72" s="10"/>
      <c r="E72" s="10"/>
      <c r="F72" s="8" t="s">
        <v>28</v>
      </c>
      <c r="G72" s="8"/>
      <c r="H72" s="43"/>
      <c r="I72" s="58"/>
      <c r="M72" s="8" t="s">
        <v>29</v>
      </c>
    </row>
    <row r="73" spans="1:13" s="1" customFormat="1" ht="23.25" customHeight="1" x14ac:dyDescent="0.25">
      <c r="A73" s="18"/>
      <c r="B73" s="18"/>
      <c r="C73" s="56"/>
      <c r="D73" s="56"/>
      <c r="E73" s="56"/>
      <c r="F73" s="18"/>
      <c r="G73" s="19"/>
      <c r="H73" s="57"/>
      <c r="I73" s="58"/>
    </row>
    <row r="74" spans="1:13" s="1" customFormat="1" ht="23.25" customHeight="1" x14ac:dyDescent="0.25">
      <c r="A74" s="18"/>
      <c r="B74" s="18"/>
      <c r="C74" s="56"/>
      <c r="D74" s="56"/>
      <c r="E74" s="56"/>
      <c r="F74" s="18"/>
      <c r="G74" s="19"/>
      <c r="H74" s="57"/>
      <c r="I74" s="58"/>
    </row>
    <row r="75" spans="1:13" s="8" customFormat="1" ht="25.5" x14ac:dyDescent="0.25">
      <c r="H75" s="43"/>
    </row>
    <row r="76" spans="1:13" s="1" customFormat="1" ht="25.5" x14ac:dyDescent="0.25">
      <c r="A76" s="8"/>
      <c r="B76" s="8"/>
      <c r="H76" s="60"/>
      <c r="I76" s="3"/>
    </row>
    <row r="77" spans="1:13" s="1" customFormat="1" x14ac:dyDescent="0.25">
      <c r="H77" s="60"/>
      <c r="I77" s="3"/>
    </row>
    <row r="78" spans="1:13" x14ac:dyDescent="0.25">
      <c r="A78" s="5"/>
      <c r="B78" s="5"/>
      <c r="G78" s="5"/>
      <c r="H78" s="61"/>
    </row>
    <row r="79" spans="1:13" s="2" customFormat="1" x14ac:dyDescent="0.25">
      <c r="C79" s="1"/>
      <c r="D79" s="1"/>
      <c r="E79" s="1"/>
      <c r="F79" s="3"/>
      <c r="G79" s="4"/>
      <c r="H79" s="60"/>
      <c r="I79" s="3"/>
      <c r="J79" s="5"/>
    </row>
  </sheetData>
  <mergeCells count="10">
    <mergeCell ref="L14:L15"/>
    <mergeCell ref="M14:M15"/>
    <mergeCell ref="A67:H68"/>
    <mergeCell ref="A69:H69"/>
    <mergeCell ref="A14:A15"/>
    <mergeCell ref="B14:E14"/>
    <mergeCell ref="F14:F15"/>
    <mergeCell ref="G14:G15"/>
    <mergeCell ref="H14:H15"/>
    <mergeCell ref="I14:K14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I. SƠN </vt:lpstr>
      <vt:lpstr>II. ĐÓNG GÓI</vt:lpstr>
      <vt:lpstr>II. ĐÓNG GÓI (2)</vt:lpstr>
      <vt:lpstr>'I. SƠN '!Print_Area</vt:lpstr>
      <vt:lpstr>'II. ĐÓNG GÓI'!Print_Area</vt:lpstr>
      <vt:lpstr>'II. ĐÓNG GÓI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2018-09-25T03:37:37Z</cp:lastPrinted>
  <dcterms:created xsi:type="dcterms:W3CDTF">2018-06-07T08:07:17Z</dcterms:created>
  <dcterms:modified xsi:type="dcterms:W3CDTF">2023-10-30T06:19:24Z</dcterms:modified>
</cp:coreProperties>
</file>