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udit\"/>
    </mc:Choice>
  </mc:AlternateContent>
  <bookViews>
    <workbookView xWindow="0" yWindow="0" windowWidth="20976" windowHeight="5964" activeTab="3"/>
  </bookViews>
  <sheets>
    <sheet name="Summary" sheetId="26" r:id="rId1"/>
    <sheet name="1. Process (QPM)" sheetId="28" r:id="rId2"/>
    <sheet name="2. TC Quality (FL)" sheetId="30" state="hidden" r:id="rId3"/>
    <sheet name="3. Execution&amp;Adhoc Quality (FL)" sheetId="34" r:id="rId4"/>
  </sheets>
  <externalReferences>
    <externalReference r:id="rId5"/>
    <externalReference r:id="rId6"/>
  </externalReferences>
  <definedNames>
    <definedName name="_xlnm._FilterDatabase" localSheetId="1" hidden="1">'1. Process (QPM)'!$B$7:$P$81</definedName>
    <definedName name="_xlnm._FilterDatabase" localSheetId="2" hidden="1">'2. TC Quality (FL)'!$B$5:$X$36</definedName>
    <definedName name="_xlnm._FilterDatabase" localSheetId="3" hidden="1">'3. Execution&amp;Adhoc Quality (FL)'!$B$10:$R$54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4" l="1"/>
  <c r="D3" i="34"/>
  <c r="D4" i="28"/>
  <c r="C9" i="26" s="1"/>
  <c r="H9" i="26"/>
  <c r="K24" i="28" l="1"/>
  <c r="H30" i="26" l="1"/>
  <c r="H29" i="26"/>
  <c r="H28" i="26"/>
  <c r="H27" i="26"/>
  <c r="H26" i="26"/>
  <c r="H25" i="26"/>
  <c r="H24" i="26"/>
  <c r="H23" i="26"/>
  <c r="H21" i="26"/>
  <c r="H19" i="26"/>
  <c r="H18" i="26"/>
  <c r="C4" i="34"/>
  <c r="C10" i="26"/>
  <c r="C3" i="34"/>
  <c r="H16" i="26"/>
  <c r="H15" i="26"/>
  <c r="H14" i="26"/>
  <c r="H13" i="26"/>
  <c r="H12" i="26"/>
  <c r="H11" i="26"/>
  <c r="H6" i="26"/>
  <c r="H7" i="26"/>
  <c r="H5" i="26"/>
  <c r="T4" i="30" l="1"/>
  <c r="I9" i="34"/>
  <c r="O7" i="26" l="1"/>
  <c r="K7" i="26"/>
  <c r="E53" i="26"/>
  <c r="E48" i="26"/>
  <c r="E35" i="26"/>
  <c r="M7" i="26" l="1"/>
  <c r="L7" i="26"/>
  <c r="S20" i="30"/>
  <c r="S19" i="30"/>
  <c r="S18" i="30"/>
  <c r="S17" i="30"/>
  <c r="S16" i="30"/>
  <c r="S15" i="30"/>
  <c r="S14" i="30"/>
  <c r="S13" i="30"/>
  <c r="S12" i="30"/>
  <c r="S11" i="30"/>
  <c r="S10" i="30"/>
  <c r="Q20" i="30"/>
  <c r="Q19" i="30"/>
  <c r="Q18" i="30"/>
  <c r="Q17" i="30"/>
  <c r="Q16" i="30"/>
  <c r="Q15" i="30"/>
  <c r="Q14" i="30"/>
  <c r="Q13" i="30"/>
  <c r="Q12" i="30"/>
  <c r="Q11" i="30"/>
  <c r="Q10" i="30"/>
  <c r="O20" i="30"/>
  <c r="O19" i="30"/>
  <c r="O18" i="30"/>
  <c r="O17" i="30"/>
  <c r="O16" i="30"/>
  <c r="O15" i="30"/>
  <c r="O14" i="30"/>
  <c r="O13" i="30"/>
  <c r="O12" i="30"/>
  <c r="O11" i="30"/>
  <c r="O10" i="30"/>
  <c r="M20" i="30"/>
  <c r="M19" i="30"/>
  <c r="M18" i="30"/>
  <c r="M17" i="30"/>
  <c r="M16" i="30"/>
  <c r="M15" i="30"/>
  <c r="M14" i="30"/>
  <c r="M13" i="30"/>
  <c r="M12" i="30"/>
  <c r="M11" i="30"/>
  <c r="M10" i="30"/>
  <c r="K20" i="30"/>
  <c r="K19" i="30"/>
  <c r="K18" i="30"/>
  <c r="K17" i="30"/>
  <c r="K16" i="30"/>
  <c r="K15" i="30"/>
  <c r="K14" i="30"/>
  <c r="K13" i="30"/>
  <c r="K12" i="30"/>
  <c r="K11" i="30"/>
  <c r="K10" i="30"/>
  <c r="I11" i="30"/>
  <c r="I12" i="30"/>
  <c r="I13" i="30"/>
  <c r="I14" i="30"/>
  <c r="I15" i="30"/>
  <c r="I16" i="30"/>
  <c r="I17" i="30"/>
  <c r="I18" i="30"/>
  <c r="I19" i="30"/>
  <c r="I20" i="30"/>
  <c r="I10" i="30"/>
  <c r="R21" i="30" l="1"/>
  <c r="P21" i="30"/>
  <c r="N21" i="30"/>
  <c r="L21" i="30"/>
  <c r="J21" i="30"/>
  <c r="H21" i="30"/>
  <c r="G20" i="30"/>
  <c r="G19" i="30"/>
  <c r="G11" i="30"/>
  <c r="G12" i="30"/>
  <c r="G13" i="30"/>
  <c r="G14" i="30"/>
  <c r="G15" i="30"/>
  <c r="G16" i="30"/>
  <c r="G17" i="30"/>
  <c r="G18" i="30"/>
  <c r="G10" i="30"/>
  <c r="E41" i="34"/>
  <c r="L34" i="34"/>
  <c r="K34" i="34"/>
  <c r="H34" i="34"/>
  <c r="L33" i="34"/>
  <c r="K33" i="34"/>
  <c r="H33" i="34"/>
  <c r="L32" i="34"/>
  <c r="K32" i="34"/>
  <c r="H32" i="34"/>
  <c r="L31" i="34"/>
  <c r="K31" i="34"/>
  <c r="H31" i="34"/>
  <c r="L30" i="34"/>
  <c r="K30" i="34"/>
  <c r="H30" i="34"/>
  <c r="L29" i="34"/>
  <c r="K29" i="34"/>
  <c r="H29" i="34"/>
  <c r="L28" i="34"/>
  <c r="K28" i="34"/>
  <c r="H28" i="34"/>
  <c r="L27" i="34"/>
  <c r="K27" i="34"/>
  <c r="H27" i="34"/>
  <c r="L26" i="34"/>
  <c r="K26" i="34"/>
  <c r="H26" i="34"/>
  <c r="L25" i="34"/>
  <c r="K25" i="34"/>
  <c r="H25" i="34"/>
  <c r="L24" i="34"/>
  <c r="K24" i="34"/>
  <c r="H24" i="34"/>
  <c r="L23" i="34"/>
  <c r="K23" i="34"/>
  <c r="H23" i="34"/>
  <c r="L22" i="34"/>
  <c r="K22" i="34"/>
  <c r="H22" i="34"/>
  <c r="L21" i="34"/>
  <c r="K21" i="34"/>
  <c r="H21" i="34"/>
  <c r="L20" i="34"/>
  <c r="K20" i="34"/>
  <c r="H20" i="34"/>
  <c r="L19" i="34"/>
  <c r="K19" i="34"/>
  <c r="H19" i="34"/>
  <c r="L18" i="34"/>
  <c r="K18" i="34"/>
  <c r="H18" i="34"/>
  <c r="L17" i="34"/>
  <c r="K17" i="34"/>
  <c r="H17" i="34"/>
  <c r="L16" i="34"/>
  <c r="K16" i="34"/>
  <c r="H16" i="34"/>
  <c r="L15" i="34"/>
  <c r="K15" i="34"/>
  <c r="H15" i="34"/>
  <c r="L14" i="34"/>
  <c r="K14" i="34"/>
  <c r="H14" i="34"/>
  <c r="L13" i="34"/>
  <c r="K13" i="34"/>
  <c r="H13" i="34"/>
  <c r="L12" i="34"/>
  <c r="K12" i="34"/>
  <c r="H12" i="34"/>
  <c r="L11" i="34"/>
  <c r="H11" i="34"/>
  <c r="J9" i="34"/>
  <c r="D5" i="28"/>
  <c r="D3" i="28"/>
  <c r="C4" i="28"/>
  <c r="H55" i="28"/>
  <c r="L55" i="28"/>
  <c r="H56" i="28"/>
  <c r="L56" i="28"/>
  <c r="H57" i="28"/>
  <c r="L57" i="28"/>
  <c r="H58" i="28"/>
  <c r="L58" i="28"/>
  <c r="H59" i="28"/>
  <c r="L59" i="28"/>
  <c r="H60" i="28"/>
  <c r="L60" i="28"/>
  <c r="G21" i="30" l="1"/>
  <c r="C3" i="30"/>
  <c r="E23" i="30" l="1"/>
  <c r="D3" i="30"/>
  <c r="E68" i="28" l="1"/>
  <c r="L67" i="28"/>
  <c r="H67" i="28"/>
  <c r="H66" i="28"/>
  <c r="H65" i="28"/>
  <c r="L64" i="28"/>
  <c r="H64" i="28"/>
  <c r="L63" i="28"/>
  <c r="H63" i="28"/>
  <c r="L62" i="28"/>
  <c r="H62" i="28"/>
  <c r="H61" i="28"/>
  <c r="L54" i="28"/>
  <c r="H54" i="28"/>
  <c r="H53" i="28"/>
  <c r="L52" i="28"/>
  <c r="H52" i="28"/>
  <c r="L51" i="28"/>
  <c r="K51" i="28"/>
  <c r="H51" i="28"/>
  <c r="L50" i="28"/>
  <c r="K50" i="28"/>
  <c r="H50" i="28"/>
  <c r="L49" i="28"/>
  <c r="K49" i="28"/>
  <c r="H49" i="28"/>
  <c r="L48" i="28"/>
  <c r="K48" i="28"/>
  <c r="H48" i="28"/>
  <c r="L47" i="28"/>
  <c r="K47" i="28"/>
  <c r="H47" i="28"/>
  <c r="L46" i="28"/>
  <c r="K46" i="28"/>
  <c r="H46" i="28"/>
  <c r="L45" i="28"/>
  <c r="K45" i="28"/>
  <c r="H45" i="28"/>
  <c r="L44" i="28"/>
  <c r="K44" i="28"/>
  <c r="H44" i="28"/>
  <c r="K43" i="28"/>
  <c r="H43" i="28"/>
  <c r="L42" i="28"/>
  <c r="K42" i="28"/>
  <c r="H42" i="28"/>
  <c r="L41" i="28"/>
  <c r="H41" i="28"/>
  <c r="L40" i="28"/>
  <c r="K40" i="28"/>
  <c r="H40" i="28"/>
  <c r="L39" i="28"/>
  <c r="H39" i="28"/>
  <c r="L38" i="28"/>
  <c r="H38" i="28"/>
  <c r="L37" i="28"/>
  <c r="H37" i="28"/>
  <c r="L36" i="28"/>
  <c r="K36" i="28"/>
  <c r="H36" i="28"/>
  <c r="L35" i="28"/>
  <c r="K35" i="28"/>
  <c r="H35" i="28"/>
  <c r="L34" i="28"/>
  <c r="K34" i="28"/>
  <c r="H34" i="28"/>
  <c r="L33" i="28"/>
  <c r="K33" i="28"/>
  <c r="H33" i="28"/>
  <c r="L32" i="28"/>
  <c r="K32" i="28"/>
  <c r="H32" i="28"/>
  <c r="L31" i="28"/>
  <c r="K31" i="28"/>
  <c r="H31" i="28"/>
  <c r="L30" i="28"/>
  <c r="K30" i="28"/>
  <c r="H30" i="28"/>
  <c r="L29" i="28"/>
  <c r="K29" i="28"/>
  <c r="H29" i="28"/>
  <c r="L28" i="28"/>
  <c r="K28" i="28"/>
  <c r="H28" i="28"/>
  <c r="L27" i="28"/>
  <c r="H27" i="28"/>
  <c r="L26" i="28"/>
  <c r="K26" i="28"/>
  <c r="H26" i="28"/>
  <c r="L25" i="28"/>
  <c r="H25" i="28"/>
  <c r="L24" i="28"/>
  <c r="H24" i="28"/>
  <c r="L23" i="28"/>
  <c r="K23" i="28"/>
  <c r="H23" i="28"/>
  <c r="L22" i="28"/>
  <c r="K22" i="28"/>
  <c r="H22" i="28"/>
  <c r="L21" i="28"/>
  <c r="K21" i="28"/>
  <c r="H21" i="28"/>
  <c r="L20" i="28"/>
  <c r="K20" i="28"/>
  <c r="H20" i="28"/>
  <c r="L19" i="28"/>
  <c r="H19" i="28"/>
  <c r="L18" i="28"/>
  <c r="K18" i="28"/>
  <c r="H18" i="28"/>
  <c r="L17" i="28"/>
  <c r="K17" i="28"/>
  <c r="H17" i="28"/>
  <c r="L16" i="28"/>
  <c r="K16" i="28"/>
  <c r="H16" i="28"/>
  <c r="L15" i="28"/>
  <c r="K15" i="28"/>
  <c r="H15" i="28"/>
  <c r="L14" i="28"/>
  <c r="H14" i="28"/>
  <c r="L13" i="28"/>
  <c r="H13" i="28"/>
  <c r="L12" i="28"/>
  <c r="K12" i="28"/>
  <c r="H12" i="28"/>
  <c r="L11" i="28"/>
  <c r="H11" i="28"/>
  <c r="L10" i="28"/>
  <c r="K10" i="28"/>
  <c r="H10" i="28"/>
  <c r="H9" i="28"/>
  <c r="L8" i="28"/>
  <c r="H8" i="28"/>
  <c r="J6" i="28"/>
  <c r="C11" i="26" s="1"/>
  <c r="I6" i="28"/>
  <c r="E56" i="26"/>
  <c r="E51" i="26"/>
  <c r="E41" i="26"/>
  <c r="C3" i="28" l="1"/>
  <c r="C5" i="28"/>
  <c r="C12" i="26"/>
</calcChain>
</file>

<file path=xl/comments1.xml><?xml version="1.0" encoding="utf-8"?>
<comments xmlns="http://schemas.openxmlformats.org/spreadsheetml/2006/main">
  <authors>
    <author>trang.dao</author>
  </authors>
  <commentList>
    <comment ref="H7" authorId="0" shapeId="0">
      <text>
        <r>
          <rPr>
            <b/>
            <sz val="9"/>
            <color indexed="81"/>
            <rFont val="Tahoma"/>
            <charset val="1"/>
          </rPr>
          <t>trang.dao:</t>
        </r>
        <r>
          <rPr>
            <sz val="9"/>
            <color indexed="81"/>
            <rFont val="Tahoma"/>
            <charset val="1"/>
          </rPr>
          <t xml:space="preserve">
3 minutes for each item (weighted=1)</t>
        </r>
      </text>
    </comment>
  </commentList>
</comments>
</file>

<file path=xl/comments2.xml><?xml version="1.0" encoding="utf-8"?>
<comments xmlns="http://schemas.openxmlformats.org/spreadsheetml/2006/main">
  <authors>
    <author>trang.dao</author>
  </authors>
  <commentList>
    <comment ref="G5" authorId="0" shapeId="0">
      <text>
        <r>
          <rPr>
            <b/>
            <sz val="9"/>
            <color indexed="81"/>
            <rFont val="Tahoma"/>
            <family val="2"/>
          </rPr>
          <t>trang.dao:</t>
        </r>
        <r>
          <rPr>
            <sz val="9"/>
            <color indexed="81"/>
            <rFont val="Tahoma"/>
            <family val="2"/>
          </rPr>
          <t xml:space="preserve">
If question check REQ content then effort = Reviewed TCs/(</t>
        </r>
        <r>
          <rPr>
            <b/>
            <sz val="9"/>
            <color indexed="81"/>
            <rFont val="Tahoma"/>
            <family val="2"/>
          </rPr>
          <t>80%</t>
        </r>
        <r>
          <rPr>
            <sz val="9"/>
            <color indexed="81"/>
            <rFont val="Tahoma"/>
            <family val="2"/>
          </rPr>
          <t xml:space="preserve">*TL Productivity), Otherwise </t>
        </r>
        <r>
          <rPr>
            <b/>
            <sz val="9"/>
            <color indexed="81"/>
            <rFont val="Tahoma"/>
            <family val="2"/>
          </rPr>
          <t>3</t>
        </r>
        <r>
          <rPr>
            <sz val="9"/>
            <color indexed="81"/>
            <rFont val="Tahoma"/>
            <family val="2"/>
          </rPr>
          <t xml:space="preserve"> minutes for each question</t>
        </r>
      </text>
    </comment>
    <comment ref="H8" authorId="0" shapeId="0">
      <text>
        <r>
          <rPr>
            <sz val="9"/>
            <color indexed="81"/>
            <rFont val="Tahoma"/>
            <family val="2"/>
          </rPr>
          <t>- Download T/Cs file
- Choose TCs of selected function that linked to REQ Id. Check those REQs to ensure TCs content cover 100% of REQ content.</t>
        </r>
      </text>
    </comment>
    <comment ref="J8" authorId="0" shapeId="0">
      <text>
        <r>
          <rPr>
            <sz val="9"/>
            <color indexed="81"/>
            <rFont val="Tahoma"/>
            <family val="2"/>
          </rPr>
          <t>1.1. If  "Equipment" column mentions about Test device (Android Phone, HU, USB,...) -&gt; "Test Step" should mention
1.3. Search/Filter/Scan some keywords (ex. "Press", "Touch", "Send",..)</t>
        </r>
      </text>
    </comment>
    <comment ref="L8" authorId="0" shapeId="0">
      <text>
        <r>
          <rPr>
            <sz val="9"/>
            <color indexed="81"/>
            <rFont val="Tahoma"/>
            <family val="2"/>
          </rPr>
          <t>1.1. If  "Equipment" column mentions about Test device (Android Phone, HU, USB,...) -&gt; "Test Step" should mention
1.3. Search/Filter/Scan some keywords (ex. "Press", "Touch", "Send",..)</t>
        </r>
      </text>
    </comment>
    <comment ref="N8" authorId="0" shapeId="0">
      <text>
        <r>
          <rPr>
            <sz val="9"/>
            <color indexed="81"/>
            <rFont val="Tahoma"/>
            <family val="2"/>
          </rPr>
          <t>If  "Test Steps" has actions on tool -&gt; "Precondition" should have Test tool information.</t>
        </r>
      </text>
    </comment>
    <comment ref="P8" authorId="0" shapeId="0">
      <text>
        <r>
          <rPr>
            <sz val="9"/>
            <color indexed="81"/>
            <rFont val="Tahoma"/>
            <family val="2"/>
          </rPr>
          <t xml:space="preserve">'4.1. Lack of Objective: filter "Description" is blank and "Created by" NOT blank
- Copy/paste from REQ and duplicate for group of test cases: Do by step "file excel -&gt; Home -&gt; Conditional Formatting -&gt; Highlight Cells Rules -&gt; Duplicate Values". </t>
        </r>
      </text>
    </comment>
    <comment ref="R8" authorId="0" shapeId="0">
      <text>
        <r>
          <rPr>
            <sz val="9"/>
            <color indexed="81"/>
            <rFont val="Tahoma"/>
            <family val="2"/>
          </rPr>
          <t>'- If the test item has clear input and output Value, it might be Equivalence Partitioning or Boundary Value Analysis technique -&gt; Check it applied effectively
- If the test item has states and transitions between them, it might be State Transition Testing technique  -&gt; Check it applied effectively
- If the requirement has different input combinations, it might be Decision table technique  -&gt; Check it applied effectively</t>
        </r>
      </text>
    </comment>
  </commentList>
</comments>
</file>

<file path=xl/comments3.xml><?xml version="1.0" encoding="utf-8"?>
<comments xmlns="http://schemas.openxmlformats.org/spreadsheetml/2006/main">
  <authors>
    <author>trang.dao</author>
  </authors>
  <commentList>
    <comment ref="H10" authorId="0" shapeId="0">
      <text>
        <r>
          <rPr>
            <b/>
            <sz val="9"/>
            <color indexed="81"/>
            <rFont val="Tahoma"/>
            <family val="2"/>
          </rPr>
          <t>trang.dao:</t>
        </r>
        <r>
          <rPr>
            <sz val="9"/>
            <color indexed="81"/>
            <rFont val="Tahoma"/>
            <family val="2"/>
          </rPr>
          <t xml:space="preserve">
If question check REQ content then effort = Reviewed TCs/(</t>
        </r>
        <r>
          <rPr>
            <b/>
            <sz val="9"/>
            <color indexed="81"/>
            <rFont val="Tahoma"/>
            <family val="2"/>
          </rPr>
          <t>80%</t>
        </r>
        <r>
          <rPr>
            <sz val="9"/>
            <color indexed="81"/>
            <rFont val="Tahoma"/>
            <family val="2"/>
          </rPr>
          <t xml:space="preserve">*TL Productivity), Otherwise </t>
        </r>
        <r>
          <rPr>
            <b/>
            <sz val="9"/>
            <color indexed="81"/>
            <rFont val="Tahoma"/>
            <family val="2"/>
          </rPr>
          <t>3</t>
        </r>
        <r>
          <rPr>
            <sz val="9"/>
            <color indexed="81"/>
            <rFont val="Tahoma"/>
            <family val="2"/>
          </rPr>
          <t xml:space="preserve"> minutes for each question</t>
        </r>
      </text>
    </comment>
  </commentList>
</comments>
</file>

<file path=xl/sharedStrings.xml><?xml version="1.0" encoding="utf-8"?>
<sst xmlns="http://schemas.openxmlformats.org/spreadsheetml/2006/main" count="572" uniqueCount="349">
  <si>
    <t>Remark</t>
  </si>
  <si>
    <t>Items</t>
  </si>
  <si>
    <t>PIC</t>
  </si>
  <si>
    <t>Area</t>
  </si>
  <si>
    <t>1.1. Overall Process</t>
  </si>
  <si>
    <t>Test Leader</t>
  </si>
  <si>
    <t>Score</t>
  </si>
  <si>
    <t>Project Name</t>
  </si>
  <si>
    <t>Test Type</t>
  </si>
  <si>
    <t>Questions</t>
  </si>
  <si>
    <t>Due Date</t>
  </si>
  <si>
    <t>N/A</t>
  </si>
  <si>
    <t>Project Overall</t>
  </si>
  <si>
    <t>Project Scope</t>
  </si>
  <si>
    <t>Overall Score</t>
  </si>
  <si>
    <t>Status</t>
  </si>
  <si>
    <t>Test Execution</t>
  </si>
  <si>
    <t>Process/Outcome Name</t>
  </si>
  <si>
    <t>1.2. Review REQ Process &amp; Checklist</t>
  </si>
  <si>
    <t>1.3. T/C Review Process &amp; Checklist</t>
  </si>
  <si>
    <t>1. Process</t>
  </si>
  <si>
    <t>Creating TC</t>
  </si>
  <si>
    <t>Project Phase</t>
  </si>
  <si>
    <t>2. Outcome Quality</t>
  </si>
  <si>
    <t>2.1. Test Case final file</t>
  </si>
  <si>
    <t>1.2. Test Equipment Booking Process</t>
  </si>
  <si>
    <t>1.3. DCV Asset Packing &amp; Handover Process</t>
  </si>
  <si>
    <t>Ad-hoc Test</t>
  </si>
  <si>
    <t>1.1. Ad-hoc Process</t>
  </si>
  <si>
    <t>1. Q&amp;A Process</t>
  </si>
  <si>
    <t>Common process</t>
  </si>
  <si>
    <t>Guideline (How to)</t>
  </si>
  <si>
    <t>Reviewer Comment</t>
  </si>
  <si>
    <t>1. Does test case follow DCV/HQ template?</t>
  </si>
  <si>
    <t>2. Are there Peer-Review and Sampling Review?</t>
  </si>
  <si>
    <t>3. T/C updated after reviews?</t>
  </si>
  <si>
    <t>1. Is there REQ defect for failed REQ review? 
Show all REQ defects if any</t>
  </si>
  <si>
    <t>Review
Scope</t>
  </si>
  <si>
    <t>1. Is there any checklist for scoring?</t>
  </si>
  <si>
    <t>2. Is it Cross Review = 100%. Check Evidence (TC: Review comment, Reviewer, Review Date)</t>
  </si>
  <si>
    <t>1. Does borrower follow Test Equipment Process</t>
  </si>
  <si>
    <t>Check: device in booking system is the same with device using in project</t>
  </si>
  <si>
    <t>1. Is there "Asset Handover" hard copy with signatures</t>
  </si>
  <si>
    <t>1. Is Test board hold up by a support tool (e.g. plastic stick)</t>
  </si>
  <si>
    <t>2. Is the bundle wire protected by tube</t>
  </si>
  <si>
    <t>3. Is using tie cable and silicon to fix conjunction</t>
  </si>
  <si>
    <t>4. Is long cable rolled partly?</t>
  </si>
  <si>
    <t>5. Is cable labelling?</t>
  </si>
  <si>
    <t>6. Is cable bunched by tie cable?</t>
  </si>
  <si>
    <t>7. Is using plug boot to protect LAN cable connector?</t>
  </si>
  <si>
    <t>8. Is using heat shrink tube or gen tube to protect conjuction point</t>
  </si>
  <si>
    <t>1.4. Test Equipment Protection</t>
  </si>
  <si>
    <t>1.5. Defect Logging Process</t>
  </si>
  <si>
    <t>4. Are there new TCs created for valid ad-hoc defects?</t>
  </si>
  <si>
    <t>Common Process</t>
  </si>
  <si>
    <t>1. Is RM defined?</t>
  </si>
  <si>
    <t>2. Does RM control Q&amp;A status?
Does Q&amp;A list (email, chat, weekly report) send to HQ</t>
  </si>
  <si>
    <t>1. Does it have technical seminar?</t>
  </si>
  <si>
    <t>2. Technical Seminar is reported in Weekly Report?</t>
  </si>
  <si>
    <t>1. Does weekly report follow the latest template?</t>
  </si>
  <si>
    <t>2. Is content properly?</t>
  </si>
  <si>
    <t>1. Does it follow Restrospective Meeting Template? 
- Purpose
- Agenda for Project Retrospective Meeting
- Project Retrospective Meeting Mintues
- Agenda for Part/Team Restrospectvie Meeting</t>
  </si>
  <si>
    <r>
      <t xml:space="preserve">Issue Id (vlm)
</t>
    </r>
    <r>
      <rPr>
        <b/>
        <sz val="11"/>
        <color rgb="FF00B050"/>
        <rFont val="Arial Narrow"/>
        <family val="2"/>
      </rPr>
      <t>*for final review</t>
    </r>
  </si>
  <si>
    <t>Process Score</t>
  </si>
  <si>
    <t>Outcome Quality Score</t>
  </si>
  <si>
    <t>Category</t>
  </si>
  <si>
    <t>Test Techniq</t>
  </si>
  <si>
    <t>2. Test Report content is consistent with weekly report?</t>
  </si>
  <si>
    <t>Defect Content</t>
  </si>
  <si>
    <t>e.g. Iphone7 with OS version 11.2
- navi ver=9.12.148.706510 
- cup= 1.0.6.1.236</t>
  </si>
  <si>
    <t>File Content</t>
  </si>
  <si>
    <t>1.1. Test Execution Process</t>
  </si>
  <si>
    <t>TC Content</t>
  </si>
  <si>
    <t>2.1. Ad-hoc TC</t>
  </si>
  <si>
    <t>3. Technical Seminar</t>
  </si>
  <si>
    <t>4. Weekly Report</t>
  </si>
  <si>
    <t>5. IDR</t>
  </si>
  <si>
    <t>6. Retrospective meeting</t>
  </si>
  <si>
    <t>2. Q&amp;A Content</t>
  </si>
  <si>
    <t>File content</t>
  </si>
  <si>
    <t>Outcomes</t>
  </si>
  <si>
    <t>Thuy.Le</t>
  </si>
  <si>
    <t>Nhung2.Hoang</t>
  </si>
  <si>
    <t>Thuy.Le
Nhung2.Hoang</t>
  </si>
  <si>
    <t>Ngan.Do</t>
  </si>
  <si>
    <t>Ad-hoc Test Report Content</t>
  </si>
  <si>
    <r>
      <t xml:space="preserve">- Pick questions of same/similar </t>
    </r>
    <r>
      <rPr>
        <b/>
        <sz val="11"/>
        <color theme="1"/>
        <rFont val="Arial Narrow"/>
        <family val="2"/>
      </rPr>
      <t>function</t>
    </r>
    <r>
      <rPr>
        <sz val="11"/>
        <color theme="1"/>
        <rFont val="Arial Narrow"/>
        <family val="2"/>
      </rPr>
      <t xml:space="preserve">
- Filter question by the same REQ Id linked, function keyword (ex. Power Mode,..)</t>
    </r>
  </si>
  <si>
    <t>2. If T/C for combination functions, does it cover these functions's content?</t>
  </si>
  <si>
    <t>1. Does it mention to any SPEC/OEM confirm/reference or explain the reason for expected result (Remark)?</t>
  </si>
  <si>
    <t>Test Design Content</t>
  </si>
  <si>
    <t>Defect Analysis File Content</t>
  </si>
  <si>
    <t>Hue.Do</t>
  </si>
  <si>
    <t>Hue.Do updated</t>
  </si>
  <si>
    <t>1. Test Report content is consistent with test result (Excel or CB)?</t>
  </si>
  <si>
    <t>- Filter "T/C Id" is blank &amp; in Description does not has REQ ID. How many?</t>
  </si>
  <si>
    <t>- Search keywords of Function Domain (ex. Android Auto,…)
- Check content as well</t>
  </si>
  <si>
    <t>1. Test Plan/Test Assignment
2. Test Result (Latest of All)
3. Test Report
4. Defect list (All)
5. OEM Analysis file
6. Reviewed defect list 1st, 2nd (excel, Harmony)</t>
  </si>
  <si>
    <t>Value</t>
  </si>
  <si>
    <t>Unit</t>
  </si>
  <si>
    <t>Actual Score</t>
  </si>
  <si>
    <r>
      <t xml:space="preserve">1. Does it check "Find similar bug </t>
    </r>
    <r>
      <rPr>
        <b/>
        <sz val="11"/>
        <rFont val="Arial Narrow"/>
        <family val="2"/>
      </rPr>
      <t>properly</t>
    </r>
    <r>
      <rPr>
        <sz val="11"/>
        <rFont val="Arial Narrow"/>
        <family val="2"/>
      </rPr>
      <t xml:space="preserve"> (in CB)"?</t>
    </r>
  </si>
  <si>
    <r>
      <t>5. Does it check "Can be tested in Vietnam"</t>
    </r>
    <r>
      <rPr>
        <b/>
        <sz val="11"/>
        <rFont val="Arial Narrow"/>
        <family val="2"/>
      </rPr>
      <t>properly</t>
    </r>
    <r>
      <rPr>
        <sz val="11"/>
        <rFont val="Arial Narrow"/>
        <family val="2"/>
      </rPr>
      <t>?</t>
    </r>
  </si>
  <si>
    <r>
      <t xml:space="preserve">6. Does it check "Devices" </t>
    </r>
    <r>
      <rPr>
        <b/>
        <sz val="11"/>
        <rFont val="Arial Narrow"/>
        <family val="2"/>
      </rPr>
      <t>properly</t>
    </r>
    <r>
      <rPr>
        <sz val="11"/>
        <rFont val="Arial Narrow"/>
        <family val="2"/>
      </rPr>
      <t>?</t>
    </r>
  </si>
  <si>
    <r>
      <t xml:space="preserve">3. Does it check "REQ exists" </t>
    </r>
    <r>
      <rPr>
        <b/>
        <sz val="11"/>
        <rFont val="Arial Narrow"/>
        <family val="2"/>
      </rPr>
      <t>properly</t>
    </r>
    <r>
      <rPr>
        <sz val="11"/>
        <rFont val="Arial Narrow"/>
        <family val="2"/>
      </rPr>
      <t>?
(If it checked, verify REQ id correct or not)</t>
    </r>
  </si>
  <si>
    <r>
      <t xml:space="preserve">4. Does it check "Test Case exist" </t>
    </r>
    <r>
      <rPr>
        <b/>
        <sz val="11"/>
        <rFont val="Arial Narrow"/>
        <family val="2"/>
      </rPr>
      <t>properly</t>
    </r>
    <r>
      <rPr>
        <sz val="11"/>
        <rFont val="Arial Narrow"/>
        <family val="2"/>
      </rPr>
      <t>?
(If it checked, verify TC id correct or not)</t>
    </r>
  </si>
  <si>
    <t>Question
Weighted</t>
  </si>
  <si>
    <t>Good Point</t>
  </si>
  <si>
    <t>Need to Improve</t>
  </si>
  <si>
    <t>- Download T/C and check each column/field to ensure following template</t>
  </si>
  <si>
    <t>- Check existence of Peer-Review &amp; Sampling Review files</t>
  </si>
  <si>
    <t>- Check the final T/C to compare with reviewing TC file</t>
  </si>
  <si>
    <t>1. T/C final file (All)
2. T/C Review file (All)
3. T/C Sampling Review file
4. T/C Review Checklist file
5. Req list file (including Req Id, Status, Req defect Id,..)</t>
  </si>
  <si>
    <t>2. REQ ID is linked to REQ Defect?</t>
  </si>
  <si>
    <t>- Filter all failed Req id then check req defect id links</t>
  </si>
  <si>
    <t>5. Does No. of tested TCs in test results match the No. of TCs in the Test Assignment? If not, what is the reason for the difference</t>
  </si>
  <si>
    <t>- Check email, MM and content as well</t>
  </si>
  <si>
    <t>Total Effort (Hrs)</t>
  </si>
  <si>
    <t>- Don't change/update data in Gray cells</t>
  </si>
  <si>
    <t>PQC_Task</t>
  </si>
  <si>
    <t>Check in "Defect Type" and "Action" Column</t>
  </si>
  <si>
    <r>
      <rPr>
        <b/>
        <u/>
        <sz val="11"/>
        <color theme="1"/>
        <rFont val="Arial Narrow"/>
        <family val="2"/>
      </rPr>
      <t>Note</t>
    </r>
    <r>
      <rPr>
        <sz val="11"/>
        <color theme="1"/>
        <rFont val="Arial Narrow"/>
        <family val="2"/>
      </rPr>
      <t>:</t>
    </r>
  </si>
  <si>
    <r>
      <t>- Before auditing, remove all "</t>
    </r>
    <r>
      <rPr>
        <b/>
        <sz val="11"/>
        <color theme="1"/>
        <rFont val="Arial Narrow"/>
        <family val="2"/>
      </rPr>
      <t>Actual Score</t>
    </r>
    <r>
      <rPr>
        <sz val="11"/>
        <color theme="1"/>
        <rFont val="Arial Narrow"/>
        <family val="2"/>
      </rPr>
      <t>"</t>
    </r>
  </si>
  <si>
    <t>TC/MD</t>
  </si>
  <si>
    <r>
      <rPr>
        <sz val="11"/>
        <color rgb="FFFF0000"/>
        <rFont val="Arial Narrow"/>
        <family val="2"/>
      </rPr>
      <t xml:space="preserve">Overall Productivity </t>
    </r>
    <r>
      <rPr>
        <sz val="11"/>
        <color theme="1"/>
        <rFont val="Arial Narrow"/>
        <family val="2"/>
      </rPr>
      <t>of TL Sampling Review TC</t>
    </r>
  </si>
  <si>
    <t>2. Question is asking about "How to test"
"How to test": Show your assumption/idea of how to test , instead of asking how to test directly</t>
  </si>
  <si>
    <t>1. Question requiries
1.1. Question is set priority?
1.2. Question is linked to REQ/TC?
1.3. Are there multiple questions in one?
1.4. Question is spelling / grammar checked?
1.5. Question is set component properly?
1.6. Is question reviewed internally?</t>
  </si>
  <si>
    <t>1.5. Access REQ/TC to ensure the correct component
1.6. Check in history/comment field in CB or excel file</t>
  </si>
  <si>
    <t>3. Is question duplicate with other? (Or have similar idea with other questions)</t>
  </si>
  <si>
    <t>- Search keywords of "How to" or "How to test" or "Guide"</t>
  </si>
  <si>
    <t>4. Question is set correct answer person? (assigned to)</t>
  </si>
  <si>
    <t>If question is in internal review, assign to internal reviewer
If internal review is done, answer person will be Dev/HQ</t>
  </si>
  <si>
    <t>5. Question is clear to understand?
(word choice, explanation way, should add image or reference document for better illustration)</t>
  </si>
  <si>
    <t>6. Is question too simple? 
Could question be answered by internal team or other teams or availble as basic information on the internet?</t>
  </si>
  <si>
    <t>- Pick up 5 questions
- Select question with "What is &lt;Keyword XYZ&gt;" and this keyword can find in Internet or Handbook</t>
  </si>
  <si>
    <r>
      <t xml:space="preserve">3. Actual Result is fullfied </t>
    </r>
    <r>
      <rPr>
        <b/>
        <sz val="11"/>
        <rFont val="Arial Narrow"/>
        <family val="2"/>
      </rPr>
      <t>fully</t>
    </r>
    <r>
      <rPr>
        <sz val="11"/>
        <rFont val="Arial Narrow"/>
        <family val="2"/>
      </rPr>
      <t xml:space="preserve"> in Test Result file?</t>
    </r>
  </si>
  <si>
    <r>
      <t xml:space="preserve">4. Test Status is fullfied </t>
    </r>
    <r>
      <rPr>
        <b/>
        <sz val="11"/>
        <rFont val="Arial Narrow"/>
        <family val="2"/>
      </rPr>
      <t>fully</t>
    </r>
    <r>
      <rPr>
        <sz val="11"/>
        <rFont val="Arial Narrow"/>
        <family val="2"/>
      </rPr>
      <t xml:space="preserve"> in Test Result file?</t>
    </r>
  </si>
  <si>
    <t>Filter to find blank Actual Result</t>
  </si>
  <si>
    <t>Filter to find blank Test Status</t>
  </si>
  <si>
    <t>Check "Status" column</t>
  </si>
  <si>
    <t>Check "Tested Version" Column</t>
  </si>
  <si>
    <t>Check "Test Result" Column</t>
  </si>
  <si>
    <t>Check "Defect" and "Remark" column</t>
  </si>
  <si>
    <t>Check reason mention in "Remark" column</t>
  </si>
  <si>
    <t>Check TC Steps content</t>
  </si>
  <si>
    <t>- In final review meeting, only review item &lt; 100 point</t>
  </si>
  <si>
    <t>No. of questions</t>
  </si>
  <si>
    <t>Process</t>
  </si>
  <si>
    <t>Outcome</t>
  </si>
  <si>
    <t>4. The latest T/C is stored in svn or project folder?</t>
  </si>
  <si>
    <t>3. Is Sampling review by TL (at least 10%) (Reviewer is Test Leader or Sub Leader)</t>
  </si>
  <si>
    <t>- How to do Sampling Review TC (CBL)</t>
  </si>
  <si>
    <t>1. Is there any reviewed defect list 1st, 2nd (excel, Harmony)? Specially for new comer &lt; 6 months</t>
  </si>
  <si>
    <t>2. Is there any plan for ad-hoc test? (Resource, Time,…)</t>
  </si>
  <si>
    <t>3. Is there internal review for Ad-hoc defect? (Show evidence)</t>
  </si>
  <si>
    <t>3. Does project have internal review? (Evidence: Review Comment, specially for junior)</t>
  </si>
  <si>
    <t>1. Does Test Set cover Test scope fully?</t>
  </si>
  <si>
    <t>- Ask TL the rule to make Test Set (Open FRP with HQ rule (SW version, testing round)</t>
  </si>
  <si>
    <t>- Compare Created date of similar bug with created date of OEM Defect, if in the same round/version -&gt; Agree it is similar. If not in the same round -&gt; It is leakage</t>
  </si>
  <si>
    <t>2. Is the created date of similar bug later than the OEM defect (Only for different round/version)</t>
  </si>
  <si>
    <t>5. REQ Tracability: Are all available TCs for testing linked to REQ Id (100%)</t>
  </si>
  <si>
    <t>- Download T/C and filter by REQ Id (Empty)</t>
  </si>
  <si>
    <t>4. For "Not Ok" TCs, is there any comment?</t>
  </si>
  <si>
    <t>2. Is there any guideline of setup Test Environment</t>
  </si>
  <si>
    <t>3. Test Result follows test assignment?</t>
  </si>
  <si>
    <t>4. Is there document to analysis OEM bugs? (ST)</t>
  </si>
  <si>
    <t>2. Is there any activitity of Internal Defect Review? (Reducing "Not a Bug") (FIT)</t>
  </si>
  <si>
    <t>3. Is there any agreement (email, meeting minutes) of excluding REQ that is lack of information from test scope (Reducing "Not a Bug")</t>
  </si>
  <si>
    <t>4. Is there improvement plan for leaked defect? (Reducing Leaked Defect) (ST)</t>
  </si>
  <si>
    <t>How to reduce "Not a Bug" (CBL)
Summary all not a bug, real 'not a bug', list real root cause</t>
  </si>
  <si>
    <t>5. Is there any restrospective meeting after testing rounds? (Specially in 3 first testing round or after testing new modules)</t>
  </si>
  <si>
    <t>6. 100% failed TCs are reviewed 100% (specially for new comer &lt; 3 months)</t>
  </si>
  <si>
    <t>7. 100% blocked TCs are reviewed 100% (Evidence for review blocked TCs)</t>
  </si>
  <si>
    <t>8. Does the failed TC linked to Defect ID?</t>
  </si>
  <si>
    <t>1. Is there any aggrement of test Ad-hoc (ex. Project Pass Rate &gt; 80%)</t>
  </si>
  <si>
    <t>6. Ad-hoc TCs is added to whole TC list to use for next testing round?</t>
  </si>
  <si>
    <t>5. Is there Ad-hoc Defect Analysis file (Internal Investigation Checklist)?</t>
  </si>
  <si>
    <t>Test Execution + Ad-hoc Test</t>
  </si>
  <si>
    <t>Plus point</t>
  </si>
  <si>
    <t>Checklist for Auditor after completing audit</t>
  </si>
  <si>
    <r>
      <t>1. All "</t>
    </r>
    <r>
      <rPr>
        <b/>
        <sz val="11"/>
        <color theme="1"/>
        <rFont val="Arial Narrow"/>
        <family val="2"/>
      </rPr>
      <t>Actual Score</t>
    </r>
    <r>
      <rPr>
        <sz val="11"/>
        <color theme="1"/>
        <rFont val="Arial Narrow"/>
        <family val="2"/>
      </rPr>
      <t xml:space="preserve">" is filled for </t>
    </r>
    <r>
      <rPr>
        <b/>
        <sz val="11"/>
        <color theme="1"/>
        <rFont val="Arial Narrow"/>
        <family val="2"/>
      </rPr>
      <t>audited</t>
    </r>
    <r>
      <rPr>
        <sz val="11"/>
        <color theme="1"/>
        <rFont val="Arial Narrow"/>
        <family val="2"/>
      </rPr>
      <t xml:space="preserve"> items?</t>
    </r>
  </si>
  <si>
    <r>
      <t>2. All "</t>
    </r>
    <r>
      <rPr>
        <b/>
        <sz val="11"/>
        <color theme="1"/>
        <rFont val="Arial Narrow"/>
        <family val="2"/>
      </rPr>
      <t>Actual Score</t>
    </r>
    <r>
      <rPr>
        <sz val="11"/>
        <color theme="1"/>
        <rFont val="Arial Narrow"/>
        <family val="2"/>
      </rPr>
      <t xml:space="preserve">" is removed for </t>
    </r>
    <r>
      <rPr>
        <b/>
        <sz val="11"/>
        <color theme="1"/>
        <rFont val="Arial Narrow"/>
        <family val="2"/>
      </rPr>
      <t>non-audited</t>
    </r>
    <r>
      <rPr>
        <sz val="11"/>
        <color theme="1"/>
        <rFont val="Arial Narrow"/>
        <family val="2"/>
      </rPr>
      <t xml:space="preserve"> items?</t>
    </r>
  </si>
  <si>
    <t>Status (Y/N)</t>
  </si>
  <si>
    <t>N</t>
  </si>
  <si>
    <t>- In final review, only review items &lt; 100 point</t>
  </si>
  <si>
    <r>
      <t xml:space="preserve">3. Does it have </t>
    </r>
    <r>
      <rPr>
        <b/>
        <sz val="11"/>
        <color theme="1"/>
        <rFont val="Arial Narrow"/>
        <family val="2"/>
      </rPr>
      <t xml:space="preserve">plus point </t>
    </r>
    <r>
      <rPr>
        <sz val="11"/>
        <color theme="1"/>
        <rFont val="Arial Narrow"/>
        <family val="2"/>
      </rPr>
      <t>for "New Finding","Test Techniq applied properly"?</t>
    </r>
  </si>
  <si>
    <t>5. Is there any Review Comment (clear &amp; properly) for items &lt; 100 points?</t>
  </si>
  <si>
    <r>
      <t>6. For final audit, is there any</t>
    </r>
    <r>
      <rPr>
        <b/>
        <sz val="11"/>
        <color theme="1"/>
        <rFont val="Arial Narrow"/>
        <family val="2"/>
      </rPr>
      <t xml:space="preserve"> issue id</t>
    </r>
    <r>
      <rPr>
        <sz val="11"/>
        <color theme="1"/>
        <rFont val="Arial Narrow"/>
        <family val="2"/>
      </rPr>
      <t xml:space="preserve"> (vlm) for items &lt; 100 points and "Due Date" &gt; W + 1</t>
    </r>
  </si>
  <si>
    <r>
      <t xml:space="preserve">7. For final audit, is there any </t>
    </r>
    <r>
      <rPr>
        <b/>
        <sz val="11"/>
        <color theme="1"/>
        <rFont val="Arial Narrow"/>
        <family val="2"/>
      </rPr>
      <t>PIC</t>
    </r>
    <r>
      <rPr>
        <sz val="11"/>
        <color theme="1"/>
        <rFont val="Arial Narrow"/>
        <family val="2"/>
      </rPr>
      <t xml:space="preserve"> for items &lt; 100 points)</t>
    </r>
  </si>
  <si>
    <r>
      <t xml:space="preserve">8. For final audit, is there any </t>
    </r>
    <r>
      <rPr>
        <b/>
        <sz val="11"/>
        <color theme="1"/>
        <rFont val="Arial Narrow"/>
        <family val="2"/>
      </rPr>
      <t>Due Date</t>
    </r>
    <r>
      <rPr>
        <sz val="11"/>
        <color theme="1"/>
        <rFont val="Arial Narrow"/>
        <family val="2"/>
      </rPr>
      <t xml:space="preserve"> for items &lt; 100 points)</t>
    </r>
  </si>
  <si>
    <r>
      <t xml:space="preserve">9. For final audit, is there any </t>
    </r>
    <r>
      <rPr>
        <b/>
        <sz val="11"/>
        <color theme="1"/>
        <rFont val="Arial Narrow"/>
        <family val="2"/>
      </rPr>
      <t>Status</t>
    </r>
    <r>
      <rPr>
        <sz val="11"/>
        <color theme="1"/>
        <rFont val="Arial Narrow"/>
        <family val="2"/>
      </rPr>
      <t xml:space="preserve"> for items &lt; 100 points)</t>
    </r>
  </si>
  <si>
    <r>
      <t>4. If having "</t>
    </r>
    <r>
      <rPr>
        <b/>
        <sz val="11"/>
        <color theme="1"/>
        <rFont val="Arial Narrow"/>
        <family val="2"/>
      </rPr>
      <t>Plus point"</t>
    </r>
    <r>
      <rPr>
        <sz val="11"/>
        <color theme="1"/>
        <rFont val="Arial Narrow"/>
        <family val="2"/>
      </rPr>
      <t>, is there any "</t>
    </r>
    <r>
      <rPr>
        <b/>
        <sz val="11"/>
        <color theme="1"/>
        <rFont val="Arial Narrow"/>
        <family val="2"/>
      </rPr>
      <t>Reviewer Comment</t>
    </r>
    <r>
      <rPr>
        <sz val="11"/>
        <color theme="1"/>
        <rFont val="Arial Narrow"/>
        <family val="2"/>
      </rPr>
      <t>" for this?</t>
    </r>
  </si>
  <si>
    <t>2.2. Ad-hoc defect</t>
  </si>
  <si>
    <t>1.6. Test Report</t>
  </si>
  <si>
    <t>2.1. Defect List</t>
  </si>
  <si>
    <t>2.2. OEM Analysis file</t>
  </si>
  <si>
    <t>1. Is defect included below mandatory fields:
- Summary
- Affects Version
- Component
- Reproducibility
- Severity
- Test Environment
- Description: Precondition, Test Step, Expected Result, Actual Result
- Evidences (Attachments)</t>
  </si>
  <si>
    <t>3. In "Test Environment", for HW/SW information, does it put the specific device/SW detailed information?</t>
  </si>
  <si>
    <t>4. For Attachments, does evidence includes:
- System's log (must have)
- Video/Image (Video should be compressed &amp; converted as small as possible)
- Other evidences (if any)</t>
  </si>
  <si>
    <t>1. In field "Status 
(Tested/Not Tested Yet =T/NT)", does it mention?</t>
  </si>
  <si>
    <t>3. If status is Tested, the test result is mentioned?</t>
  </si>
  <si>
    <t xml:space="preserve">2. If issue was confirmed is not a bug, does team analyze and make lesson learned? </t>
  </si>
  <si>
    <t>Weighted</t>
  </si>
  <si>
    <t>Auditors</t>
  </si>
  <si>
    <t>Audit Duration</t>
  </si>
  <si>
    <t>Audio</t>
  </si>
  <si>
    <t>Bluetooth</t>
  </si>
  <si>
    <t>FL</t>
  </si>
  <si>
    <t>Overall Comment</t>
  </si>
  <si>
    <t>1. Ad-hoc Test Plan
2. Internal_Ad-hoc_Review_Checklist (Optional)
3. Ad-hoc defect list</t>
  </si>
  <si>
    <t>The audited files</t>
  </si>
  <si>
    <t>Auditor Comment</t>
  </si>
  <si>
    <r>
      <t>10. After final audit, do you fill "</t>
    </r>
    <r>
      <rPr>
        <b/>
        <sz val="11"/>
        <color theme="1"/>
        <rFont val="Arial Narrow"/>
        <family val="2"/>
      </rPr>
      <t>Good point</t>
    </r>
    <r>
      <rPr>
        <sz val="11"/>
        <color theme="1"/>
        <rFont val="Arial Narrow"/>
        <family val="2"/>
      </rPr>
      <t>"?</t>
    </r>
  </si>
  <si>
    <r>
      <t>11. After final audit, do you fill "</t>
    </r>
    <r>
      <rPr>
        <b/>
        <sz val="11"/>
        <color theme="1"/>
        <rFont val="Arial Narrow"/>
        <family val="2"/>
      </rPr>
      <t>Need to Improve</t>
    </r>
    <r>
      <rPr>
        <sz val="11"/>
        <color theme="1"/>
        <rFont val="Arial Narrow"/>
        <family val="2"/>
      </rPr>
      <t>" (&lt; 100 point) and "Cause/Improvement Plan"?</t>
    </r>
  </si>
  <si>
    <t>Cause/Improvement Plan</t>
  </si>
  <si>
    <t>12. After final audit, this file is saved in Audit shared folder?</t>
  </si>
  <si>
    <t>\\dcv-data\VT\05.V-Task\01. Audit\2020</t>
  </si>
  <si>
    <t>FIT</t>
  </si>
  <si>
    <t>Effort
(Minutes)</t>
  </si>
  <si>
    <t>1. Q&amp;A file (all questions) &amp; Q&amp;A Evidence (mail, excel, CB)
2. Technical Seminar files
3. Weekly Report mails (5 latest one)
4. IDR files
5. Retrospective Meeting Minutes</t>
  </si>
  <si>
    <t>Use CB template that already has "Test Design Techniques"</t>
  </si>
  <si>
    <r>
      <t xml:space="preserve">7. For final audit, is there any </t>
    </r>
    <r>
      <rPr>
        <b/>
        <sz val="11"/>
        <color theme="1"/>
        <rFont val="Arial Narrow"/>
        <family val="2"/>
      </rPr>
      <t>PIC</t>
    </r>
    <r>
      <rPr>
        <sz val="11"/>
        <color theme="1"/>
        <rFont val="Arial Narrow"/>
        <family val="2"/>
      </rPr>
      <t xml:space="preserve"> for items &lt; 85 points)</t>
    </r>
  </si>
  <si>
    <r>
      <t xml:space="preserve">8. For final audit, is there any </t>
    </r>
    <r>
      <rPr>
        <b/>
        <sz val="11"/>
        <color theme="1"/>
        <rFont val="Arial Narrow"/>
        <family val="2"/>
      </rPr>
      <t>Due Date</t>
    </r>
    <r>
      <rPr>
        <sz val="11"/>
        <color theme="1"/>
        <rFont val="Arial Narrow"/>
        <family val="2"/>
      </rPr>
      <t xml:space="preserve"> for items &lt; 85points)</t>
    </r>
  </si>
  <si>
    <r>
      <t xml:space="preserve">9. For final audit, is there any </t>
    </r>
    <r>
      <rPr>
        <b/>
        <sz val="11"/>
        <color theme="1"/>
        <rFont val="Arial Narrow"/>
        <family val="2"/>
      </rPr>
      <t>Status</t>
    </r>
    <r>
      <rPr>
        <sz val="11"/>
        <color theme="1"/>
        <rFont val="Arial Narrow"/>
        <family val="2"/>
      </rPr>
      <t xml:space="preserve"> for items &lt; 85 points)</t>
    </r>
  </si>
  <si>
    <r>
      <t>11. After final audit, do you fill "</t>
    </r>
    <r>
      <rPr>
        <b/>
        <sz val="11"/>
        <color theme="1"/>
        <rFont val="Arial Narrow"/>
        <family val="2"/>
      </rPr>
      <t>Need to Improve</t>
    </r>
    <r>
      <rPr>
        <sz val="11"/>
        <color theme="1"/>
        <rFont val="Arial Narrow"/>
        <family val="2"/>
      </rPr>
      <t>" (&lt; 85 point) and "</t>
    </r>
    <r>
      <rPr>
        <b/>
        <sz val="11"/>
        <color theme="1"/>
        <rFont val="Arial Narrow"/>
        <family val="2"/>
      </rPr>
      <t>Cause/Improvement Plan</t>
    </r>
    <r>
      <rPr>
        <sz val="11"/>
        <color theme="1"/>
        <rFont val="Arial Narrow"/>
        <family val="2"/>
      </rPr>
      <t>"?</t>
    </r>
  </si>
  <si>
    <t>5. Is there any Review Comment (clear &amp; properly) for items &lt; 85 points?</t>
  </si>
  <si>
    <r>
      <t>6. For final audit, is there any</t>
    </r>
    <r>
      <rPr>
        <b/>
        <sz val="11"/>
        <color theme="1"/>
        <rFont val="Arial Narrow"/>
        <family val="2"/>
      </rPr>
      <t xml:space="preserve"> issue id</t>
    </r>
    <r>
      <rPr>
        <sz val="11"/>
        <color theme="1"/>
        <rFont val="Arial Narrow"/>
        <family val="2"/>
      </rPr>
      <t xml:space="preserve"> (vlm) for items &lt; 85 points and "Due Date" &gt; W + 1</t>
    </r>
  </si>
  <si>
    <t>Stored details for each kind of TC: New, Review, Update, Sampling Review, Update,…</t>
  </si>
  <si>
    <t>1. Does latest IDR follow the latest template?
- Organization Chart &amp; Resource Plan
- Project Schedule
- Project Progress
- Test Equipment Status
- Issues &amp; Risks</t>
  </si>
  <si>
    <t>cuong.truong</t>
  </si>
  <si>
    <t>In-Progress</t>
  </si>
  <si>
    <t>trang3.nguyen</t>
  </si>
  <si>
    <t>Y</t>
  </si>
  <si>
    <t>1. Need to Sampling Review TC for all functions done 100% Peer Review before 31-Mar (FIT2)
2. Q&amp;A
- Tracking Q&amp;A Status frequently &amp; properly (weekly) &amp; update to Weekly Report
3. Technical Seminar
- Do Technical Seminar bi-weekly 
4. IDR
- Update Defect and Productivity chart by template</t>
  </si>
  <si>
    <t>Spend time to Peer Revivew &amp; Sampling Review all features before using our TCs for testing (End of Mar) (Now is using developer's TCs)
Plan to start test DCV TC?
Plan to write TC?, executing?, review TCs?</t>
  </si>
  <si>
    <t>We already have plan for technical seninar but it's delayed by Corona virus policy</t>
  </si>
  <si>
    <t>1. TC Coverage: Need to cover all content REQ for signal cases (ex. SyRS Id 15127120)
2. Optimizing TC: Should review/Optimize some TCs that have the same pre-condition &amp; have some same steps (ex. SysRS Id 15127228 &amp; 15127229)
3. TC Content: 
- Some TCs has the same purpose (ex. SyRS Id 15127135 (2/96 TCs)
- Minor typos</t>
  </si>
  <si>
    <t>TC Location: TC is stored separatedly for each review phase in the project shared folder.</t>
  </si>
  <si>
    <t>Quality of Sampling review TC is good (Updated rate is 95% (18/19)</t>
  </si>
  <si>
    <t>Do not do Review REQ that already reviewed by VW ICAS3 ST.</t>
  </si>
  <si>
    <t>http://vlm.lge.com/issue/browse/VTSUPPORT-11599</t>
  </si>
  <si>
    <t>next IDR (4/6)</t>
  </si>
  <si>
    <t>Done</t>
  </si>
  <si>
    <t>http://vlm.lge.com/issue/browse/VTSUPPORT-11604</t>
  </si>
  <si>
    <r>
      <t xml:space="preserve">1. </t>
    </r>
    <r>
      <rPr>
        <b/>
        <sz val="11"/>
        <color theme="1"/>
        <rFont val="Arial Narrow"/>
        <family val="2"/>
      </rPr>
      <t>Cause</t>
    </r>
    <r>
      <rPr>
        <sz val="11"/>
        <color theme="1"/>
        <rFont val="Arial Narrow"/>
        <family val="2"/>
      </rPr>
      <t xml:space="preserve">: Lack of review properly
    </t>
    </r>
    <r>
      <rPr>
        <b/>
        <sz val="11"/>
        <color theme="1"/>
        <rFont val="Arial Narrow"/>
        <family val="2"/>
      </rPr>
      <t>Action items</t>
    </r>
    <r>
      <rPr>
        <sz val="11"/>
        <color theme="1"/>
        <rFont val="Arial Narrow"/>
        <family val="2"/>
      </rPr>
      <t xml:space="preserve">: 
       - Review more carefully. Include this action items in Retrospective meeting (4/3)
       - Tester update the lacking cases (Done, 3/13)
2. </t>
    </r>
    <r>
      <rPr>
        <b/>
        <sz val="11"/>
        <color theme="1"/>
        <rFont val="Arial Narrow"/>
        <family val="2"/>
      </rPr>
      <t>Cause</t>
    </r>
    <r>
      <rPr>
        <sz val="11"/>
        <color theme="1"/>
        <rFont val="Arial Narrow"/>
        <family val="2"/>
      </rPr>
      <t xml:space="preserve">: Not confirm with HQ about 1 TC can cover more than 1 REQs
    </t>
    </r>
    <r>
      <rPr>
        <b/>
        <sz val="11"/>
        <color theme="1"/>
        <rFont val="Arial Narrow"/>
        <family val="2"/>
      </rPr>
      <t>Action Items</t>
    </r>
    <r>
      <rPr>
        <sz val="11"/>
        <color theme="1"/>
        <rFont val="Arial Narrow"/>
        <family val="2"/>
      </rPr>
      <t xml:space="preserve">:
       - Update these TCs (Done, 3/13)
       - From now on, for new TCs, review/optimize the similar TCs (the same pre-condition &amp; have some same steps)
       - Add item Review optimizing TC in review TC checklist
3. </t>
    </r>
    <r>
      <rPr>
        <b/>
        <sz val="11"/>
        <color theme="1"/>
        <rFont val="Arial Narrow"/>
        <family val="2"/>
      </rPr>
      <t>Cause</t>
    </r>
    <r>
      <rPr>
        <sz val="11"/>
        <color theme="1"/>
        <rFont val="Arial Narrow"/>
        <family val="2"/>
      </rPr>
      <t xml:space="preserve">: Review is not carefully
    </t>
    </r>
    <r>
      <rPr>
        <b/>
        <sz val="11"/>
        <color theme="1"/>
        <rFont val="Arial Narrow"/>
        <family val="2"/>
      </rPr>
      <t>Action Items</t>
    </r>
    <r>
      <rPr>
        <sz val="11"/>
        <color theme="1"/>
        <rFont val="Arial Narrow"/>
        <family val="2"/>
      </rPr>
      <t>:
       - Review more carefully. Include this action items in Retrospective meeting (4/3)
       - Add item 'Purpose need be unique' in review TC checklist
       - Tester update the Test cases (Done, 3/31)</t>
    </r>
  </si>
  <si>
    <r>
      <rPr>
        <b/>
        <sz val="11"/>
        <color theme="1"/>
        <rFont val="Arial Narrow"/>
        <family val="2"/>
      </rPr>
      <t>1. Cause</t>
    </r>
    <r>
      <rPr>
        <sz val="11"/>
        <color theme="1"/>
        <rFont val="Arial Narrow"/>
        <family val="2"/>
      </rPr>
      <t xml:space="preserve">: Focus on writing TC first so plan for peer-review &amp; sampling review later
    </t>
    </r>
    <r>
      <rPr>
        <b/>
        <sz val="11"/>
        <color theme="1"/>
        <rFont val="Arial Narrow"/>
        <family val="2"/>
      </rPr>
      <t>Action items</t>
    </r>
    <r>
      <rPr>
        <sz val="11"/>
        <color theme="1"/>
        <rFont val="Arial Narrow"/>
        <family val="2"/>
      </rPr>
      <t xml:space="preserve">: 
       - Ask support from EU team 
       - Can spend time to review/update (3/17 ~ 3/31) when writing TC workload is reduce 
</t>
    </r>
    <r>
      <rPr>
        <b/>
        <sz val="11"/>
        <color theme="1"/>
        <rFont val="Arial Narrow"/>
        <family val="2"/>
      </rPr>
      <t xml:space="preserve">Issue link: </t>
    </r>
    <r>
      <rPr>
        <sz val="11"/>
        <color theme="1"/>
        <rFont val="Arial Narrow"/>
        <family val="2"/>
      </rPr>
      <t xml:space="preserve">http://vlm.lge.com/issue/browse/VTSUPPORT-11600
</t>
    </r>
    <r>
      <rPr>
        <b/>
        <sz val="11"/>
        <color theme="1"/>
        <rFont val="Arial Narrow"/>
        <family val="2"/>
      </rPr>
      <t>2.</t>
    </r>
    <r>
      <rPr>
        <sz val="11"/>
        <color theme="1"/>
        <rFont val="Arial Narrow"/>
        <family val="2"/>
      </rPr>
      <t xml:space="preserve"> </t>
    </r>
    <r>
      <rPr>
        <b/>
        <sz val="11"/>
        <color theme="1"/>
        <rFont val="Arial Narrow"/>
        <family val="2"/>
      </rPr>
      <t>Cause</t>
    </r>
    <r>
      <rPr>
        <sz val="11"/>
        <color theme="1"/>
        <rFont val="Arial Narrow"/>
        <family val="2"/>
      </rPr>
      <t xml:space="preserve">: RM is not much experience in managing Q&amp;A; lacking of TL review progress 
    </t>
    </r>
    <r>
      <rPr>
        <b/>
        <sz val="11"/>
        <color theme="1"/>
        <rFont val="Arial Narrow"/>
        <family val="2"/>
      </rPr>
      <t>Action items:</t>
    </r>
    <r>
      <rPr>
        <sz val="11"/>
        <color theme="1"/>
        <rFont val="Arial Narrow"/>
        <family val="2"/>
      </rPr>
      <t xml:space="preserve">
       - RM self-study CBL "Q&amp;A Process"
       - Review Q&amp;A Progress with RM weekly
</t>
    </r>
    <r>
      <rPr>
        <b/>
        <sz val="11"/>
        <color theme="1"/>
        <rFont val="Arial Narrow"/>
        <family val="2"/>
      </rPr>
      <t>Issue link</t>
    </r>
    <r>
      <rPr>
        <sz val="11"/>
        <color theme="1"/>
        <rFont val="Arial Narrow"/>
        <family val="2"/>
      </rPr>
      <t xml:space="preserve">: http://vlm.lge.com/issue/browse/VTSUPPORT-11601
</t>
    </r>
    <r>
      <rPr>
        <b/>
        <sz val="11"/>
        <color theme="1"/>
        <rFont val="Arial Narrow"/>
        <family val="2"/>
      </rPr>
      <t>3.</t>
    </r>
    <r>
      <rPr>
        <sz val="11"/>
        <color theme="1"/>
        <rFont val="Arial Narrow"/>
        <family val="2"/>
      </rPr>
      <t xml:space="preserve"> </t>
    </r>
    <r>
      <rPr>
        <b/>
        <sz val="11"/>
        <color theme="1"/>
        <rFont val="Arial Narrow"/>
        <family val="2"/>
      </rPr>
      <t>Cause</t>
    </r>
    <r>
      <rPr>
        <sz val="11"/>
        <color theme="1"/>
        <rFont val="Arial Narrow"/>
        <family val="2"/>
      </rPr>
      <t xml:space="preserve">: In past time, it is critical time of testing &amp; writing TC so no time to do technical seminar bi-weekly
   </t>
    </r>
    <r>
      <rPr>
        <b/>
        <sz val="11"/>
        <color theme="1"/>
        <rFont val="Arial Narrow"/>
        <family val="2"/>
      </rPr>
      <t>Action Items:</t>
    </r>
    <r>
      <rPr>
        <sz val="11"/>
        <color theme="1"/>
        <rFont val="Arial Narrow"/>
        <family val="2"/>
      </rPr>
      <t xml:space="preserve"> Do Technical Seminar bi-weekly from now on (3/23, 3/30,4/8,...)
</t>
    </r>
    <r>
      <rPr>
        <b/>
        <sz val="11"/>
        <color theme="1"/>
        <rFont val="Arial Narrow"/>
        <family val="2"/>
      </rPr>
      <t>Issue link</t>
    </r>
    <r>
      <rPr>
        <sz val="11"/>
        <color theme="1"/>
        <rFont val="Arial Narrow"/>
        <family val="2"/>
      </rPr>
      <t xml:space="preserve">: http://vlm.lge.com/issue/browse/VTSUPPORT-11602
</t>
    </r>
    <r>
      <rPr>
        <b/>
        <sz val="11"/>
        <color theme="1"/>
        <rFont val="Arial Narrow"/>
        <family val="2"/>
      </rPr>
      <t>4.</t>
    </r>
    <r>
      <rPr>
        <sz val="11"/>
        <color theme="1"/>
        <rFont val="Arial Narrow"/>
        <family val="2"/>
      </rPr>
      <t xml:space="preserve"> </t>
    </r>
    <r>
      <rPr>
        <b/>
        <sz val="11"/>
        <color theme="1"/>
        <rFont val="Arial Narrow"/>
        <family val="2"/>
      </rPr>
      <t>Cause</t>
    </r>
    <r>
      <rPr>
        <sz val="11"/>
        <color theme="1"/>
        <rFont val="Arial Narrow"/>
        <family val="2"/>
      </rPr>
      <t xml:space="preserve">: Missed the notice of new template
   </t>
    </r>
    <r>
      <rPr>
        <b/>
        <sz val="11"/>
        <color theme="1"/>
        <rFont val="Arial Narrow"/>
        <family val="2"/>
      </rPr>
      <t>Action Items:</t>
    </r>
    <r>
      <rPr>
        <sz val="11"/>
        <color theme="1"/>
        <rFont val="Arial Narrow"/>
        <family val="2"/>
      </rPr>
      <t xml:space="preserve"> Use the latest IDR template in next IDR (4/6)</t>
    </r>
  </si>
  <si>
    <t>Estimated
Effort
(Minutes)</t>
  </si>
  <si>
    <t>Media</t>
  </si>
  <si>
    <r>
      <t xml:space="preserve">1. TC content is </t>
    </r>
    <r>
      <rPr>
        <b/>
        <sz val="11"/>
        <color rgb="FF000000"/>
        <rFont val="Arial Narrow"/>
        <family val="2"/>
      </rPr>
      <t>cover d</t>
    </r>
    <r>
      <rPr>
        <sz val="11"/>
        <color rgb="FF000000"/>
        <rFont val="Arial Narrow"/>
        <family val="2"/>
      </rPr>
      <t>efect's content?</t>
    </r>
  </si>
  <si>
    <t>2. Summary
- Does Summary follow naming convention?
- Is Summary consistent with description's defect?</t>
  </si>
  <si>
    <t>ex. [Module name] Short description</t>
  </si>
  <si>
    <r>
      <t xml:space="preserve">8. Defect's content </t>
    </r>
    <r>
      <rPr>
        <b/>
        <sz val="11"/>
        <rFont val="Arial Narrow"/>
        <family val="2"/>
      </rPr>
      <t>cover</t>
    </r>
    <r>
      <rPr>
        <sz val="11"/>
        <rFont val="Arial Narrow"/>
        <family val="2"/>
      </rPr>
      <t xml:space="preserve"> 100% failed TCs/REQs content?</t>
    </r>
  </si>
  <si>
    <r>
      <t xml:space="preserve">9. Does it linked to the </t>
    </r>
    <r>
      <rPr>
        <b/>
        <sz val="11"/>
        <rFont val="Arial Narrow"/>
        <family val="2"/>
      </rPr>
      <t>correct</t>
    </r>
    <r>
      <rPr>
        <sz val="11"/>
        <rFont val="Arial Narrow"/>
        <family val="2"/>
      </rPr>
      <t xml:space="preserve"> test case ID/ Requirment ID?</t>
    </r>
  </si>
  <si>
    <t>10. Is it duplicated with other functions's defect?</t>
  </si>
  <si>
    <t>5. Are there many issues in one defect?</t>
  </si>
  <si>
    <t>6. Check 'Reproducibility' field, does it follow below definition?
- Once: Frequency &lt;= 1/20
- Rarely: Frequency &lt;= 1/10
- Sometimes: Frequency &gt; 1/10
- Random: Reproducible condition and steps are not consitent
- Always: Bugs always occurs</t>
  </si>
  <si>
    <r>
      <t xml:space="preserve">4. If test result is failed, it mention Defect Id and TC Id </t>
    </r>
    <r>
      <rPr>
        <b/>
        <sz val="11"/>
        <color theme="1"/>
        <rFont val="Arial Narrow"/>
        <family val="2"/>
      </rPr>
      <t>correctly</t>
    </r>
    <r>
      <rPr>
        <sz val="11"/>
        <color theme="1"/>
        <rFont val="Arial Narrow"/>
        <family val="2"/>
      </rPr>
      <t>?</t>
    </r>
  </si>
  <si>
    <r>
      <t xml:space="preserve">2. If status is Tested, the tested version is mentioned </t>
    </r>
    <r>
      <rPr>
        <b/>
        <sz val="11"/>
        <color theme="1"/>
        <rFont val="Arial Narrow"/>
        <family val="2"/>
      </rPr>
      <t>correctly</t>
    </r>
    <r>
      <rPr>
        <sz val="11"/>
        <color theme="1"/>
        <rFont val="Arial Narrow"/>
        <family val="2"/>
      </rPr>
      <t>?</t>
    </r>
  </si>
  <si>
    <r>
      <t>1. Is TC linked</t>
    </r>
    <r>
      <rPr>
        <b/>
        <sz val="11"/>
        <color rgb="FF000000"/>
        <rFont val="Arial Narrow"/>
        <family val="2"/>
      </rPr>
      <t xml:space="preserve"> correctly</t>
    </r>
    <r>
      <rPr>
        <sz val="11"/>
        <color rgb="FF000000"/>
        <rFont val="Arial Narrow"/>
        <family val="2"/>
      </rPr>
      <t xml:space="preserve"> to any Ad-hoc defect or HQ/OEM confirm?</t>
    </r>
  </si>
  <si>
    <t>Check TC content is related to linked defect or HQ/OEM</t>
  </si>
  <si>
    <t>Comment</t>
  </si>
  <si>
    <t>TC Id</t>
  </si>
  <si>
    <t>TC000001</t>
  </si>
  <si>
    <t>TC000002</t>
  </si>
  <si>
    <t>Sub Functions</t>
  </si>
  <si>
    <t>Phone Connectivity</t>
  </si>
  <si>
    <t>REQ001</t>
  </si>
  <si>
    <t>REQ002</t>
  </si>
  <si>
    <t>TC000003</t>
  </si>
  <si>
    <t>TC000004</t>
  </si>
  <si>
    <t>TC000005</t>
  </si>
  <si>
    <t>TC000006</t>
  </si>
  <si>
    <t>REQ003</t>
  </si>
  <si>
    <t>TC000007</t>
  </si>
  <si>
    <t>REQ004</t>
  </si>
  <si>
    <t>TC000008</t>
  </si>
  <si>
    <t>TC000009</t>
  </si>
  <si>
    <t>TC000010</t>
  </si>
  <si>
    <t>TC000011</t>
  </si>
  <si>
    <t>Hanh.Trinh</t>
  </si>
  <si>
    <t>Q1</t>
  </si>
  <si>
    <t>Q2</t>
  </si>
  <si>
    <t>Q3</t>
  </si>
  <si>
    <t>Q4</t>
  </si>
  <si>
    <r>
      <rPr>
        <b/>
        <sz val="11"/>
        <rFont val="Arial Narrow"/>
        <family val="2"/>
      </rPr>
      <t>1. Test Step:</t>
    </r>
    <r>
      <rPr>
        <sz val="11"/>
        <rFont val="Arial Narrow"/>
        <family val="2"/>
      </rPr>
      <t xml:space="preserve"> 
1.1. Lack of description about test tool/test device?
1.2. Each step always start with a Verb?
1.3. Each step is action of human?</t>
    </r>
  </si>
  <si>
    <r>
      <rPr>
        <b/>
        <sz val="11"/>
        <rFont val="Arial Narrow"/>
        <family val="2"/>
      </rPr>
      <t>2. Expected Result</t>
    </r>
    <r>
      <rPr>
        <sz val="11"/>
        <rFont val="Arial Narrow"/>
        <family val="2"/>
      </rPr>
      <t xml:space="preserve">
2.1. Include also sound and other behavior?
2.2. Is it clear to define fail/pass result?
2.3. Too general and copy/paste from requirements?</t>
    </r>
  </si>
  <si>
    <t>BT org</t>
  </si>
  <si>
    <t>WiFi</t>
  </si>
  <si>
    <t>App-Connect</t>
  </si>
  <si>
    <t>Multi-Media</t>
  </si>
  <si>
    <t>Radio</t>
  </si>
  <si>
    <t>REQ005</t>
  </si>
  <si>
    <r>
      <rPr>
        <b/>
        <sz val="11"/>
        <rFont val="Arial Narrow"/>
        <family val="2"/>
      </rPr>
      <t>3. Precondition</t>
    </r>
    <r>
      <rPr>
        <sz val="11"/>
        <rFont val="Arial Narrow"/>
        <family val="2"/>
      </rPr>
      <t>: Lack of test tool information?</t>
    </r>
  </si>
  <si>
    <r>
      <rPr>
        <b/>
        <sz val="11"/>
        <rFont val="Arial Narrow"/>
        <family val="2"/>
      </rPr>
      <t>4. Test Purpose</t>
    </r>
    <r>
      <rPr>
        <sz val="11"/>
        <rFont val="Arial Narrow"/>
        <family val="2"/>
      </rPr>
      <t xml:space="preserve">
4.1. Copy/paste from REQ and duplicate for group of test cases
4.2. Is the objective is easy to understand, short, unique and adequate?
4.3. Is it consistent/related to T/C Content?</t>
    </r>
  </si>
  <si>
    <r>
      <t xml:space="preserve">1. Are TCs content </t>
    </r>
    <r>
      <rPr>
        <b/>
        <sz val="11"/>
        <rFont val="Arial Narrow"/>
        <family val="2"/>
      </rPr>
      <t>cover t</t>
    </r>
    <r>
      <rPr>
        <sz val="11"/>
        <rFont val="Arial Narrow"/>
        <family val="2"/>
      </rPr>
      <t>he REQ properly?</t>
    </r>
  </si>
  <si>
    <r>
      <t xml:space="preserve">1. Is </t>
    </r>
    <r>
      <rPr>
        <b/>
        <sz val="11"/>
        <rFont val="Arial Narrow"/>
        <family val="2"/>
      </rPr>
      <t xml:space="preserve">Test Technique </t>
    </r>
    <r>
      <rPr>
        <sz val="11"/>
        <rFont val="Arial Narrow"/>
        <family val="2"/>
      </rPr>
      <t>using effectively for writing TCs? 
If not using, score is N/A.
If using properly, score is 100 and (Plus point: 1 point for 1 techniq applied)</t>
    </r>
  </si>
  <si>
    <t>Total/Average</t>
  </si>
  <si>
    <t>REQ Id</t>
  </si>
  <si>
    <t>Main Functions</t>
  </si>
  <si>
    <t>Test Case</t>
  </si>
  <si>
    <r>
      <t>Test Case (</t>
    </r>
    <r>
      <rPr>
        <b/>
        <sz val="11"/>
        <color rgb="FF00B050"/>
        <rFont val="Arial Narrow"/>
        <family val="2"/>
      </rPr>
      <t>6~20 TCs per 1 main function</t>
    </r>
    <r>
      <rPr>
        <b/>
        <sz val="11"/>
        <rFont val="Arial Narrow"/>
        <family val="2"/>
      </rPr>
      <t>)</t>
    </r>
  </si>
  <si>
    <t>Coverage</t>
  </si>
  <si>
    <t>Content</t>
  </si>
  <si>
    <t>Main functions</t>
  </si>
  <si>
    <t>Sub functions</t>
  </si>
  <si>
    <t>No. of REQ</t>
  </si>
  <si>
    <t>No. of T/Cs</t>
  </si>
  <si>
    <t>FLs</t>
  </si>
  <si>
    <t>Summary of Auditor Comment</t>
  </si>
  <si>
    <t>Auditor</t>
  </si>
  <si>
    <t>-</t>
  </si>
  <si>
    <t>Vehicle</t>
  </si>
  <si>
    <t>Diagnose</t>
  </si>
  <si>
    <t>KimOanh.Nguyen</t>
  </si>
  <si>
    <t>Kombi</t>
  </si>
  <si>
    <t>MFL</t>
  </si>
  <si>
    <t>SWDL</t>
  </si>
  <si>
    <t>ORU</t>
  </si>
  <si>
    <t>AR  HUD</t>
  </si>
  <si>
    <t>Quyen.Nguyen</t>
  </si>
  <si>
    <t>Speech-Quality</t>
  </si>
  <si>
    <t>SDS</t>
  </si>
  <si>
    <t>Application</t>
  </si>
  <si>
    <t>Online</t>
  </si>
  <si>
    <t>Chi.Bui</t>
  </si>
  <si>
    <t>Android</t>
  </si>
  <si>
    <t>HWR</t>
  </si>
  <si>
    <t>IME</t>
  </si>
  <si>
    <t>Navigation</t>
  </si>
  <si>
    <t>MAP</t>
  </si>
  <si>
    <t>2. TC Quality</t>
  </si>
  <si>
    <r>
      <rPr>
        <b/>
        <sz val="11"/>
        <rFont val="Arial Narrow"/>
        <family val="2"/>
      </rPr>
      <t>1. Good point</t>
    </r>
    <r>
      <rPr>
        <sz val="11"/>
        <rFont val="Arial Narrow"/>
        <family val="2"/>
      </rPr>
      <t xml:space="preserve">
 Follow and cover the main process mostly
TC is stored separatedly for each review phase in the project shared folder.
</t>
    </r>
    <r>
      <rPr>
        <b/>
        <sz val="11"/>
        <rFont val="Arial Narrow"/>
        <family val="2"/>
      </rPr>
      <t xml:space="preserve"> 2. Need to improve:
  Process: </t>
    </r>
    <r>
      <rPr>
        <i/>
        <u/>
        <sz val="11"/>
        <color rgb="FF0070C0"/>
        <rFont val="Arial Narrow"/>
        <family val="2"/>
      </rPr>
      <t>http://vlm.lge.com/issue/browse/VTSUPPORT-11599</t>
    </r>
    <r>
      <rPr>
        <sz val="11"/>
        <rFont val="Arial Narrow"/>
        <family val="2"/>
      </rPr>
      <t xml:space="preserve">
   Peer Review &amp; Sampling Review progress
   Q&amp;A management
   Technical Seminar
  </t>
    </r>
    <r>
      <rPr>
        <b/>
        <sz val="11"/>
        <rFont val="Arial Narrow"/>
        <family val="2"/>
      </rPr>
      <t>Outcome Quality</t>
    </r>
    <r>
      <rPr>
        <sz val="11"/>
        <rFont val="Arial Narrow"/>
        <family val="2"/>
      </rPr>
      <t xml:space="preserve">: </t>
    </r>
    <r>
      <rPr>
        <i/>
        <u/>
        <sz val="11"/>
        <color rgb="FF0070C0"/>
        <rFont val="Arial Narrow"/>
        <family val="2"/>
      </rPr>
      <t xml:space="preserve">http://vlm.lge.com/issue/browse/VTSUPPORT-11604
</t>
    </r>
    <r>
      <rPr>
        <sz val="11"/>
        <rFont val="Arial Narrow"/>
        <family val="2"/>
      </rPr>
      <t xml:space="preserve">   TC Coverage for signal cases
   Optimizing TC for some TCs that have the same pre-condition &amp; have some same steps
   TC Content of some TCs has the same purpose</t>
    </r>
  </si>
  <si>
    <r>
      <t xml:space="preserve">No. of </t>
    </r>
    <r>
      <rPr>
        <b/>
        <sz val="11"/>
        <color theme="1"/>
        <rFont val="Arial Narrow"/>
        <family val="2"/>
      </rPr>
      <t>Reviewed</t>
    </r>
    <r>
      <rPr>
        <b/>
        <sz val="11"/>
        <color rgb="FFFF0000"/>
        <rFont val="Arial Narrow"/>
        <family val="2"/>
      </rPr>
      <t xml:space="preserve"> </t>
    </r>
    <r>
      <rPr>
        <b/>
        <sz val="11"/>
        <color rgb="FF000000"/>
        <rFont val="Arial Narrow"/>
        <family val="2"/>
      </rPr>
      <t>T/Cs</t>
    </r>
  </si>
  <si>
    <t>Average Score</t>
  </si>
  <si>
    <r>
      <rPr>
        <b/>
        <sz val="11"/>
        <color theme="1"/>
        <rFont val="Arial Narrow"/>
        <family val="2"/>
      </rPr>
      <t>Note:</t>
    </r>
    <r>
      <rPr>
        <sz val="11"/>
        <color theme="1"/>
        <rFont val="Arial Narrow"/>
        <family val="2"/>
      </rPr>
      <t xml:space="preserve">
- Before auditing, remove all "</t>
    </r>
    <r>
      <rPr>
        <b/>
        <sz val="11"/>
        <color theme="1"/>
        <rFont val="Arial Narrow"/>
        <family val="2"/>
      </rPr>
      <t>Actual Score</t>
    </r>
    <r>
      <rPr>
        <sz val="11"/>
        <color theme="1"/>
        <rFont val="Arial Narrow"/>
        <family val="2"/>
      </rPr>
      <t>"</t>
    </r>
  </si>
  <si>
    <t>Provide files that review block TCs</t>
  </si>
  <si>
    <t>FIT20</t>
  </si>
  <si>
    <t>Currently, use Project Device, DCV device: Canoe, Radmoon</t>
  </si>
  <si>
    <t>Provide files analysis Not a Bug</t>
  </si>
  <si>
    <r>
      <t>1. Review Test result (Description of actual result) after each module of new comer -&gt;</t>
    </r>
    <r>
      <rPr>
        <b/>
        <sz val="11"/>
        <color theme="1"/>
        <rFont val="Arial Narrow"/>
        <family val="2"/>
      </rPr>
      <t xml:space="preserve">Test Result </t>
    </r>
    <r>
      <rPr>
        <sz val="11"/>
        <color theme="1"/>
        <rFont val="Arial Narrow"/>
        <family val="2"/>
      </rPr>
      <t xml:space="preserve">
2. Review one by one defect before submitting (for new comer) -&gt; No evidence because assign for new comer the stable/simple functions (Diagnostic service) and few defects found</t>
    </r>
  </si>
  <si>
    <t>If REQ is lacking -&gt; Logging REQ Defect. Then Dev update REQ then Tester will review REQ defect, ok then update TCs.</t>
  </si>
  <si>
    <t>Provide files</t>
  </si>
  <si>
    <t>Save emails to HQ after each testing round</t>
  </si>
  <si>
    <t>No evidence because ask directly test members because less Q&amp;A</t>
  </si>
  <si>
    <t>Follow HQ Template</t>
  </si>
  <si>
    <r>
      <t xml:space="preserve">Ms. Lam is RM in some beginning phases then now is TL
Each FIT, member check questions of blocked TCs. TL review/summary questions (Task type, not defect) then send to HQ. HQ makes Task then ask Dev
</t>
    </r>
    <r>
      <rPr>
        <b/>
        <sz val="11"/>
        <color theme="1"/>
        <rFont val="Arial Narrow"/>
        <family val="2"/>
      </rPr>
      <t>-&gt; Provide Question list file (2 files excels)</t>
    </r>
  </si>
  <si>
    <t>BMW Wave FIT</t>
  </si>
  <si>
    <t>Trang.Tran</t>
  </si>
  <si>
    <t>Trang.Dao, Truong.Dao</t>
  </si>
  <si>
    <t>4/8 ~ 4/28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</si>
</sst>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1"/>
      <name val="Arial Narrow"/>
      <family val="2"/>
    </font>
    <font>
      <sz val="11"/>
      <name val="Arial Narrow"/>
      <family val="2"/>
    </font>
    <font>
      <sz val="11"/>
      <color theme="1"/>
      <name val="Arial Narrow"/>
      <family val="2"/>
    </font>
    <font>
      <b/>
      <sz val="11"/>
      <color theme="1"/>
      <name val="Arial Narrow"/>
      <family val="2"/>
    </font>
    <font>
      <b/>
      <sz val="10"/>
      <name val="Arial Narrow"/>
      <family val="2"/>
    </font>
    <font>
      <b/>
      <sz val="9"/>
      <color indexed="81"/>
      <name val="Tahoma"/>
      <family val="2"/>
    </font>
    <font>
      <b/>
      <sz val="11"/>
      <color rgb="FF00B050"/>
      <name val="Arial Narrow"/>
      <family val="2"/>
    </font>
    <font>
      <sz val="11"/>
      <color rgb="FFFF0000"/>
      <name val="Arial Narrow"/>
      <family val="2"/>
    </font>
    <font>
      <b/>
      <sz val="11"/>
      <color rgb="FF000000"/>
      <name val="Arial Narrow"/>
      <family val="2"/>
    </font>
    <font>
      <sz val="11"/>
      <color rgb="FF000000"/>
      <name val="Arial Narrow"/>
      <family val="2"/>
    </font>
    <font>
      <b/>
      <u/>
      <sz val="11"/>
      <color theme="1"/>
      <name val="Arial Narrow"/>
      <family val="2"/>
    </font>
    <font>
      <u/>
      <sz val="11"/>
      <color theme="10"/>
      <name val="Calibri"/>
      <family val="2"/>
      <scheme val="minor"/>
    </font>
    <font>
      <sz val="9"/>
      <color indexed="81"/>
      <name val="Tahoma"/>
      <charset val="1"/>
    </font>
    <font>
      <b/>
      <sz val="9"/>
      <color indexed="81"/>
      <name val="Tahoma"/>
      <charset val="1"/>
    </font>
    <font>
      <sz val="9"/>
      <color indexed="81"/>
      <name val="Tahoma"/>
      <family val="2"/>
    </font>
    <font>
      <b/>
      <i/>
      <sz val="11"/>
      <color theme="1"/>
      <name val="Arial Narrow"/>
      <family val="2"/>
    </font>
    <font>
      <i/>
      <u/>
      <sz val="11"/>
      <color rgb="FF0070C0"/>
      <name val="Arial Narrow"/>
      <family val="2"/>
    </font>
    <font>
      <b/>
      <sz val="11"/>
      <color rgb="FFFF0000"/>
      <name val="Arial Narrow"/>
      <family val="2"/>
    </font>
  </fonts>
  <fills count="12">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BC2E6"/>
        <bgColor indexed="64"/>
      </patternFill>
    </fill>
    <fill>
      <patternFill patternType="solid">
        <fgColor rgb="FFFFFF00"/>
        <bgColor indexed="64"/>
      </patternFill>
    </fill>
    <fill>
      <patternFill patternType="solid">
        <fgColor rgb="FFD9D9D9"/>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237">
    <xf numFmtId="0" fontId="0" fillId="0" borderId="0" xfId="0"/>
    <xf numFmtId="0" fontId="1" fillId="2" borderId="1" xfId="0" applyFont="1" applyFill="1" applyBorder="1" applyAlignment="1">
      <alignment horizontal="center" vertical="center"/>
    </xf>
    <xf numFmtId="0" fontId="3" fillId="0" borderId="0" xfId="0" applyFont="1"/>
    <xf numFmtId="0" fontId="4" fillId="2"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indent="1"/>
    </xf>
    <xf numFmtId="0" fontId="4" fillId="0" borderId="1" xfId="0" applyFont="1" applyBorder="1" applyAlignment="1">
      <alignment vertical="center"/>
    </xf>
    <xf numFmtId="0" fontId="3" fillId="0" borderId="1" xfId="0" applyFont="1" applyBorder="1"/>
    <xf numFmtId="0" fontId="3" fillId="0" borderId="0" xfId="0" applyFont="1" applyAlignment="1">
      <alignment horizontal="center"/>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3" fillId="0" borderId="1" xfId="0" quotePrefix="1" applyFont="1" applyBorder="1" applyAlignment="1">
      <alignment vertical="center" wrapText="1"/>
    </xf>
    <xf numFmtId="0" fontId="4" fillId="0" borderId="0" xfId="0" applyFont="1" applyAlignment="1">
      <alignment horizontal="center"/>
    </xf>
    <xf numFmtId="1" fontId="4" fillId="0" borderId="0" xfId="0" applyNumberFormat="1" applyFont="1" applyAlignment="1">
      <alignment horizontal="center"/>
    </xf>
    <xf numFmtId="0" fontId="3" fillId="0" borderId="0" xfId="0" applyFont="1" applyAlignment="1">
      <alignment wrapText="1"/>
    </xf>
    <xf numFmtId="0" fontId="3" fillId="0" borderId="0" xfId="0" applyFont="1" applyFill="1" applyAlignment="1">
      <alignment horizontal="center"/>
    </xf>
    <xf numFmtId="0" fontId="3" fillId="0" borderId="0" xfId="0" applyFont="1" applyFill="1"/>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1" xfId="0" applyFont="1" applyFill="1" applyBorder="1" applyAlignment="1">
      <alignment vertical="center"/>
    </xf>
    <xf numFmtId="0" fontId="3" fillId="0" borderId="5" xfId="0" applyFont="1" applyFill="1" applyBorder="1" applyAlignment="1">
      <alignment vertical="center"/>
    </xf>
    <xf numFmtId="0" fontId="2" fillId="0" borderId="1" xfId="0" applyFont="1" applyFill="1" applyBorder="1" applyAlignment="1">
      <alignment vertical="center" wrapText="1"/>
    </xf>
    <xf numFmtId="0" fontId="2" fillId="0" borderId="1" xfId="0" quotePrefix="1" applyFont="1" applyFill="1" applyBorder="1" applyAlignment="1">
      <alignment vertical="center" wrapText="1"/>
    </xf>
    <xf numFmtId="0" fontId="2" fillId="0" borderId="1" xfId="0" applyFont="1" applyFill="1" applyBorder="1" applyAlignment="1">
      <alignment vertical="center"/>
    </xf>
    <xf numFmtId="0" fontId="2" fillId="0" borderId="2" xfId="0" applyFont="1" applyFill="1" applyBorder="1" applyAlignment="1">
      <alignment vertical="center"/>
    </xf>
    <xf numFmtId="0" fontId="4" fillId="2" borderId="1" xfId="0" applyFont="1" applyFill="1" applyBorder="1" applyAlignment="1">
      <alignment horizontal="center"/>
    </xf>
    <xf numFmtId="0" fontId="3" fillId="2" borderId="1" xfId="0" applyFont="1" applyFill="1" applyBorder="1" applyAlignment="1">
      <alignment horizontal="center" vertical="center" wrapText="1"/>
    </xf>
    <xf numFmtId="0" fontId="4" fillId="0" borderId="0" xfId="0" applyFont="1"/>
    <xf numFmtId="1" fontId="3" fillId="0" borderId="1" xfId="0" applyNumberFormat="1" applyFont="1" applyBorder="1" applyAlignment="1">
      <alignment horizontal="center"/>
    </xf>
    <xf numFmtId="0" fontId="12" fillId="0" borderId="0" xfId="1" applyAlignment="1">
      <alignment horizontal="left"/>
    </xf>
    <xf numFmtId="0" fontId="4" fillId="2" borderId="1" xfId="0" applyFont="1" applyFill="1" applyBorder="1" applyAlignment="1">
      <alignment horizontal="center" wrapText="1"/>
    </xf>
    <xf numFmtId="0" fontId="3" fillId="0" borderId="0" xfId="0" applyFont="1" applyAlignment="1">
      <alignment horizontal="center" wrapText="1"/>
    </xf>
    <xf numFmtId="16" fontId="3" fillId="0" borderId="1" xfId="0" applyNumberFormat="1" applyFont="1" applyBorder="1" applyAlignment="1">
      <alignment horizontal="center" vertical="center"/>
    </xf>
    <xf numFmtId="0" fontId="3" fillId="0" borderId="0" xfId="0" quotePrefix="1" applyFont="1" applyAlignment="1">
      <alignment horizontal="left"/>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wrapText="1"/>
    </xf>
    <xf numFmtId="0" fontId="12" fillId="0" borderId="1" xfId="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3" fontId="3" fillId="0" borderId="0" xfId="0" applyNumberFormat="1" applyFont="1" applyFill="1" applyBorder="1" applyAlignment="1">
      <alignment horizontal="center" vertical="center"/>
    </xf>
    <xf numFmtId="0" fontId="4" fillId="2" borderId="1" xfId="0" applyFont="1" applyFill="1" applyBorder="1" applyAlignment="1">
      <alignment vertical="center" wrapText="1"/>
    </xf>
    <xf numFmtId="1" fontId="2" fillId="9" borderId="1" xfId="0" quotePrefix="1"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6" fontId="3" fillId="0" borderId="1" xfId="0" applyNumberFormat="1" applyFont="1" applyBorder="1" applyAlignment="1">
      <alignment vertical="center"/>
    </xf>
    <xf numFmtId="0" fontId="4" fillId="2" borderId="1" xfId="0" applyFont="1" applyFill="1" applyBorder="1" applyAlignment="1">
      <alignment horizontal="center"/>
    </xf>
    <xf numFmtId="0" fontId="12" fillId="0" borderId="1" xfId="1" applyBorder="1" applyAlignment="1">
      <alignment vertical="center"/>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2" borderId="1" xfId="0" applyFont="1" applyFill="1" applyBorder="1" applyAlignment="1">
      <alignment horizontal="center"/>
    </xf>
    <xf numFmtId="0" fontId="4"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 fontId="4" fillId="0" borderId="1" xfId="0" applyNumberFormat="1" applyFont="1" applyBorder="1" applyAlignment="1">
      <alignment horizontal="center" vertical="center"/>
    </xf>
    <xf numFmtId="0" fontId="3" fillId="0" borderId="4" xfId="0" applyFont="1" applyBorder="1" applyAlignment="1">
      <alignment vertical="top" wrapText="1"/>
    </xf>
    <xf numFmtId="0" fontId="4" fillId="2" borderId="4" xfId="0" applyFont="1" applyFill="1" applyBorder="1" applyAlignment="1">
      <alignment vertical="center"/>
    </xf>
    <xf numFmtId="164"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Fill="1" applyBorder="1" applyAlignment="1">
      <alignment horizontal="center" vertical="center"/>
    </xf>
    <xf numFmtId="1" fontId="3" fillId="0" borderId="1" xfId="0" applyNumberFormat="1" applyFont="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top"/>
    </xf>
    <xf numFmtId="0" fontId="3" fillId="0" borderId="4"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1" xfId="0" quotePrefix="1" applyFont="1" applyFill="1" applyBorder="1" applyAlignment="1">
      <alignment horizontal="center" vertical="center" wrapText="1"/>
    </xf>
    <xf numFmtId="0" fontId="3" fillId="0" borderId="0" xfId="0" applyFont="1" applyAlignment="1"/>
    <xf numFmtId="0" fontId="3" fillId="0" borderId="0" xfId="0" applyFont="1" applyFill="1" applyAlignment="1"/>
    <xf numFmtId="0" fontId="3" fillId="0" borderId="1" xfId="0" quotePrefix="1" applyFont="1" applyBorder="1" applyAlignment="1">
      <alignment vertical="center"/>
    </xf>
    <xf numFmtId="0" fontId="4" fillId="0" borderId="1" xfId="0" applyFont="1" applyBorder="1" applyAlignment="1">
      <alignment horizontal="center"/>
    </xf>
    <xf numFmtId="1" fontId="4" fillId="0" borderId="1" xfId="0" applyNumberFormat="1" applyFont="1" applyBorder="1" applyAlignment="1">
      <alignment horizontal="center"/>
    </xf>
    <xf numFmtId="0" fontId="3" fillId="0" borderId="1" xfId="0" applyFont="1" applyBorder="1" applyAlignment="1"/>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0" borderId="1" xfId="0" applyFont="1" applyFill="1" applyBorder="1" applyAlignment="1">
      <alignment vertical="center"/>
    </xf>
    <xf numFmtId="0" fontId="3" fillId="0" borderId="1" xfId="0" applyFont="1" applyFill="1" applyBorder="1" applyAlignment="1">
      <alignment horizontal="left" vertical="center" indent="1"/>
    </xf>
    <xf numFmtId="0" fontId="3" fillId="0" borderId="1" xfId="0" applyFont="1" applyFill="1" applyBorder="1" applyAlignment="1">
      <alignment horizontal="left" vertical="center"/>
    </xf>
    <xf numFmtId="0" fontId="3" fillId="0" borderId="7" xfId="0" applyFont="1" applyFill="1" applyBorder="1" applyAlignment="1">
      <alignment vertical="center"/>
    </xf>
    <xf numFmtId="0" fontId="3" fillId="0" borderId="7" xfId="0" applyFont="1" applyBorder="1" applyAlignment="1">
      <alignment vertical="center"/>
    </xf>
    <xf numFmtId="0" fontId="3" fillId="0" borderId="3" xfId="0" applyFont="1" applyBorder="1" applyAlignment="1">
      <alignmen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3" fillId="0" borderId="2" xfId="0" applyFont="1" applyBorder="1" applyAlignment="1">
      <alignment vertical="center"/>
    </xf>
    <xf numFmtId="0" fontId="4" fillId="2" borderId="6" xfId="0" applyFont="1" applyFill="1" applyBorder="1" applyAlignment="1">
      <alignment vertical="center"/>
    </xf>
    <xf numFmtId="0" fontId="4" fillId="2" borderId="5" xfId="0" applyFont="1" applyFill="1" applyBorder="1" applyAlignment="1">
      <alignment vertical="center"/>
    </xf>
    <xf numFmtId="0" fontId="16" fillId="0" borderId="1" xfId="0" applyFont="1" applyBorder="1" applyAlignment="1">
      <alignment vertical="center"/>
    </xf>
    <xf numFmtId="1" fontId="1" fillId="0" borderId="1" xfId="0" applyNumberFormat="1" applyFont="1" applyFill="1" applyBorder="1" applyAlignment="1">
      <alignment horizontal="center" vertical="center"/>
    </xf>
    <xf numFmtId="15" fontId="3" fillId="0" borderId="1" xfId="0" applyNumberFormat="1" applyFont="1" applyBorder="1" applyAlignment="1">
      <alignment vertical="center"/>
    </xf>
    <xf numFmtId="0" fontId="16" fillId="7" borderId="1" xfId="0" applyFont="1" applyFill="1" applyBorder="1" applyAlignment="1">
      <alignment vertical="center"/>
    </xf>
    <xf numFmtId="1" fontId="1" fillId="7" borderId="1" xfId="0" applyNumberFormat="1" applyFont="1" applyFill="1" applyBorder="1" applyAlignment="1">
      <alignment horizontal="center" vertical="center"/>
    </xf>
    <xf numFmtId="15" fontId="3" fillId="7" borderId="1" xfId="0" applyNumberFormat="1" applyFont="1" applyFill="1" applyBorder="1" applyAlignment="1">
      <alignment vertical="center"/>
    </xf>
    <xf numFmtId="0" fontId="9" fillId="10" borderId="1" xfId="0" applyFont="1" applyFill="1" applyBorder="1" applyAlignment="1">
      <alignment horizontal="center"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center" vertical="center" wrapText="1"/>
    </xf>
    <xf numFmtId="0" fontId="10" fillId="0" borderId="1" xfId="0" applyFont="1" applyBorder="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vertical="center" wrapText="1"/>
    </xf>
    <xf numFmtId="1" fontId="3" fillId="0" borderId="1" xfId="0" applyNumberFormat="1" applyFont="1" applyFill="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top"/>
    </xf>
    <xf numFmtId="0" fontId="2" fillId="0" borderId="1" xfId="0" applyFont="1" applyFill="1" applyBorder="1" applyAlignment="1">
      <alignment vertical="top" wrapText="1"/>
    </xf>
    <xf numFmtId="0" fontId="2" fillId="0" borderId="1" xfId="0" applyFont="1" applyFill="1" applyBorder="1" applyAlignment="1">
      <alignment vertical="top"/>
    </xf>
    <xf numFmtId="0" fontId="2" fillId="0" borderId="1" xfId="0" quotePrefix="1" applyFont="1" applyFill="1" applyBorder="1" applyAlignment="1">
      <alignment vertical="top" wrapText="1"/>
    </xf>
    <xf numFmtId="0" fontId="2" fillId="0" borderId="2" xfId="0" quotePrefix="1" applyFont="1" applyFill="1" applyBorder="1" applyAlignment="1">
      <alignment vertical="top" wrapText="1"/>
    </xf>
    <xf numFmtId="0" fontId="3" fillId="0" borderId="4" xfId="0" applyFont="1" applyFill="1" applyBorder="1" applyAlignment="1">
      <alignment vertical="top" wrapText="1"/>
    </xf>
    <xf numFmtId="0" fontId="3" fillId="0" borderId="1" xfId="0" applyFont="1" applyFill="1" applyBorder="1" applyAlignment="1">
      <alignment vertical="top"/>
    </xf>
    <xf numFmtId="0" fontId="10" fillId="0" borderId="4" xfId="0" applyFont="1" applyFill="1" applyBorder="1" applyAlignment="1">
      <alignment vertical="top" wrapText="1"/>
    </xf>
    <xf numFmtId="0" fontId="3" fillId="0" borderId="1" xfId="0" applyFont="1" applyFill="1" applyBorder="1" applyAlignment="1">
      <alignment vertical="top" wrapText="1"/>
    </xf>
    <xf numFmtId="0" fontId="10" fillId="0" borderId="1" xfId="0" applyFont="1" applyFill="1" applyBorder="1" applyAlignment="1">
      <alignment vertical="top" wrapText="1"/>
    </xf>
    <xf numFmtId="0" fontId="10" fillId="0" borderId="2" xfId="0" applyFont="1" applyFill="1" applyBorder="1" applyAlignment="1">
      <alignment horizontal="center" vertical="top" wrapText="1"/>
    </xf>
    <xf numFmtId="0" fontId="4" fillId="9" borderId="1" xfId="0" applyFont="1" applyFill="1" applyBorder="1" applyAlignment="1">
      <alignment vertical="center"/>
    </xf>
    <xf numFmtId="0" fontId="3" fillId="9" borderId="1" xfId="0" applyFont="1" applyFill="1" applyBorder="1" applyAlignment="1">
      <alignment vertical="center" wrapText="1"/>
    </xf>
    <xf numFmtId="0" fontId="3" fillId="9" borderId="1" xfId="0" applyFont="1" applyFill="1" applyBorder="1" applyAlignment="1">
      <alignment horizontal="left" vertical="center" indent="1"/>
    </xf>
    <xf numFmtId="0" fontId="3" fillId="9" borderId="1" xfId="0" applyFont="1" applyFill="1" applyBorder="1" applyAlignment="1">
      <alignment vertical="center"/>
    </xf>
    <xf numFmtId="0" fontId="3" fillId="9" borderId="2" xfId="0" applyFont="1" applyFill="1" applyBorder="1" applyAlignment="1">
      <alignment horizontal="left" vertical="center" wrapText="1"/>
    </xf>
    <xf numFmtId="0" fontId="3" fillId="9" borderId="7" xfId="0" applyFont="1" applyFill="1" applyBorder="1" applyAlignment="1">
      <alignment horizontal="left" vertical="center"/>
    </xf>
    <xf numFmtId="0" fontId="3" fillId="9" borderId="3" xfId="0" applyFont="1" applyFill="1" applyBorder="1" applyAlignment="1">
      <alignment horizontal="left" vertical="center"/>
    </xf>
    <xf numFmtId="0" fontId="3" fillId="9" borderId="2"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3" xfId="0" applyFont="1" applyFill="1" applyBorder="1" applyAlignment="1">
      <alignment horizontal="center" vertical="center"/>
    </xf>
    <xf numFmtId="0" fontId="3" fillId="9" borderId="2"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1" xfId="0" applyFont="1" applyBorder="1" applyAlignment="1">
      <alignment horizontal="center" vertical="center"/>
    </xf>
    <xf numFmtId="0" fontId="16" fillId="0" borderId="1" xfId="0"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left" vertical="center" wrapText="1"/>
    </xf>
    <xf numFmtId="0" fontId="3" fillId="0" borderId="7" xfId="0" applyFont="1" applyBorder="1" applyAlignment="1">
      <alignment horizontal="left" vertical="center"/>
    </xf>
    <xf numFmtId="0" fontId="3" fillId="0" borderId="3" xfId="0" applyFont="1" applyBorder="1" applyAlignment="1">
      <alignment horizontal="left" vertical="center"/>
    </xf>
    <xf numFmtId="0" fontId="3" fillId="0" borderId="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7" xfId="0" applyFont="1" applyFill="1" applyBorder="1" applyAlignment="1">
      <alignment horizontal="left" vertical="center"/>
    </xf>
    <xf numFmtId="0" fontId="3" fillId="0" borderId="7"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9" borderId="7" xfId="0" applyFont="1" applyFill="1" applyBorder="1" applyAlignment="1">
      <alignment horizontal="left" vertical="center" wrapText="1"/>
    </xf>
    <xf numFmtId="0" fontId="3" fillId="9" borderId="3" xfId="0" applyFont="1" applyFill="1" applyBorder="1" applyAlignment="1">
      <alignment horizontal="left" vertical="center" wrapText="1"/>
    </xf>
    <xf numFmtId="1" fontId="2" fillId="0" borderId="1" xfId="0" applyNumberFormat="1" applyFont="1" applyFill="1" applyBorder="1" applyAlignment="1">
      <alignment horizontal="left" vertical="center" wrapText="1"/>
    </xf>
    <xf numFmtId="0" fontId="3" fillId="2" borderId="4" xfId="0" quotePrefix="1" applyFont="1" applyFill="1" applyBorder="1" applyAlignment="1">
      <alignment horizontal="center" vertical="center"/>
    </xf>
    <xf numFmtId="0" fontId="3" fillId="2" borderId="5" xfId="0" applyFont="1" applyFill="1" applyBorder="1" applyAlignment="1">
      <alignment horizontal="center" vertical="center"/>
    </xf>
    <xf numFmtId="0" fontId="9" fillId="10" borderId="1"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10" fillId="0" borderId="3" xfId="0" applyFont="1" applyBorder="1" applyAlignment="1">
      <alignment horizontal="center" vertical="center"/>
    </xf>
    <xf numFmtId="0" fontId="4" fillId="2" borderId="1" xfId="0" applyFont="1" applyFill="1" applyBorder="1" applyAlignment="1">
      <alignment horizontal="center"/>
    </xf>
    <xf numFmtId="0" fontId="3" fillId="0" borderId="1" xfId="0" applyFont="1" applyBorder="1" applyAlignment="1">
      <alignment horizontal="left" wrapText="1"/>
    </xf>
    <xf numFmtId="0" fontId="3" fillId="0" borderId="4" xfId="0" applyFont="1" applyBorder="1" applyAlignment="1">
      <alignment horizontal="left" wrapText="1"/>
    </xf>
    <xf numFmtId="0" fontId="3" fillId="0" borderId="6" xfId="0" applyFont="1" applyBorder="1" applyAlignment="1">
      <alignment horizontal="left" wrapText="1"/>
    </xf>
    <xf numFmtId="0" fontId="3" fillId="6"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4" fillId="2" borderId="4" xfId="0" applyFont="1" applyFill="1" applyBorder="1" applyAlignment="1">
      <alignment horizontal="center"/>
    </xf>
    <xf numFmtId="0" fontId="4" fillId="2" borderId="6"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0" xfId="0" applyFont="1" applyAlignment="1">
      <alignment horizontal="left" wrapText="1"/>
    </xf>
    <xf numFmtId="0" fontId="3" fillId="0" borderId="0" xfId="0" applyFont="1" applyAlignment="1">
      <alignment horizontal="left"/>
    </xf>
    <xf numFmtId="0" fontId="3" fillId="3" borderId="2" xfId="0" applyFont="1" applyFill="1" applyBorder="1" applyAlignment="1">
      <alignment horizontal="center" vertical="top"/>
    </xf>
    <xf numFmtId="0" fontId="3" fillId="3" borderId="7" xfId="0" applyFont="1" applyFill="1" applyBorder="1" applyAlignment="1">
      <alignment horizontal="center" vertical="top"/>
    </xf>
    <xf numFmtId="0" fontId="3" fillId="4" borderId="2" xfId="0" applyFont="1" applyFill="1" applyBorder="1" applyAlignment="1">
      <alignment horizontal="center" vertical="top"/>
    </xf>
    <xf numFmtId="0" fontId="3" fillId="4" borderId="7" xfId="0" applyFont="1" applyFill="1" applyBorder="1" applyAlignment="1">
      <alignment horizontal="center" vertical="top"/>
    </xf>
    <xf numFmtId="0" fontId="3" fillId="4" borderId="3" xfId="0" applyFont="1" applyFill="1" applyBorder="1" applyAlignment="1">
      <alignment horizontal="center" vertical="top"/>
    </xf>
    <xf numFmtId="1" fontId="3" fillId="0" borderId="2" xfId="0" applyNumberFormat="1" applyFont="1" applyFill="1" applyBorder="1" applyAlignment="1">
      <alignment horizontal="center" vertical="center"/>
    </xf>
    <xf numFmtId="1" fontId="3" fillId="0" borderId="7" xfId="0" applyNumberFormat="1" applyFont="1" applyFill="1" applyBorder="1" applyAlignment="1">
      <alignment horizontal="center" vertical="center"/>
    </xf>
    <xf numFmtId="1" fontId="3" fillId="0" borderId="3" xfId="0" applyNumberFormat="1" applyFont="1" applyFill="1" applyBorder="1" applyAlignment="1">
      <alignment horizontal="center" vertical="center"/>
    </xf>
    <xf numFmtId="0" fontId="3" fillId="0" borderId="5" xfId="0" applyFont="1" applyBorder="1" applyAlignment="1">
      <alignment horizontal="left" wrapText="1"/>
    </xf>
    <xf numFmtId="0" fontId="4" fillId="2" borderId="5" xfId="0" applyFont="1" applyFill="1" applyBorder="1" applyAlignment="1">
      <alignment horizont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0" borderId="1" xfId="0"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0" borderId="0" xfId="0" quotePrefix="1" applyFont="1" applyAlignment="1">
      <alignment horizontal="left" wrapText="1"/>
    </xf>
    <xf numFmtId="0" fontId="4" fillId="0" borderId="4" xfId="0" applyFont="1" applyBorder="1" applyAlignment="1">
      <alignment horizontal="center"/>
    </xf>
    <xf numFmtId="0" fontId="4" fillId="0" borderId="6" xfId="0" applyFont="1" applyBorder="1" applyAlignment="1">
      <alignment horizontal="center"/>
    </xf>
    <xf numFmtId="0" fontId="4" fillId="0" borderId="5" xfId="0" applyFont="1" applyBorder="1" applyAlignment="1">
      <alignment horizontal="center"/>
    </xf>
    <xf numFmtId="0" fontId="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7" xfId="0" applyFont="1" applyFill="1" applyBorder="1" applyAlignment="1">
      <alignment horizontal="center" vertical="center" wrapText="1"/>
    </xf>
    <xf numFmtId="0" fontId="3" fillId="4" borderId="7" xfId="0" applyFont="1" applyFill="1" applyBorder="1" applyAlignment="1">
      <alignment horizontal="center" vertical="center"/>
    </xf>
    <xf numFmtId="0" fontId="3" fillId="4" borderId="3" xfId="0" applyFont="1" applyFill="1" applyBorder="1" applyAlignment="1">
      <alignment horizontal="center" vertical="center"/>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7"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center" vertical="top"/>
    </xf>
    <xf numFmtId="0" fontId="2" fillId="0" borderId="7" xfId="0" applyFont="1" applyBorder="1" applyAlignment="1">
      <alignment horizontal="center" vertical="top"/>
    </xf>
    <xf numFmtId="0" fontId="9" fillId="8" borderId="2" xfId="0" applyFont="1" applyFill="1" applyBorder="1" applyAlignment="1">
      <alignment horizontal="center" vertical="center"/>
    </xf>
    <xf numFmtId="0" fontId="9" fillId="8" borderId="7" xfId="0" applyFont="1" applyFill="1" applyBorder="1" applyAlignment="1">
      <alignment horizontal="center" vertical="center"/>
    </xf>
    <xf numFmtId="0" fontId="9" fillId="8" borderId="3" xfId="0" applyFont="1" applyFill="1" applyBorder="1" applyAlignment="1">
      <alignment horizontal="center" vertical="center"/>
    </xf>
    <xf numFmtId="0" fontId="10" fillId="0" borderId="2" xfId="0"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10" fillId="0" borderId="1" xfId="0" applyFont="1" applyFill="1" applyBorder="1" applyAlignment="1">
      <alignment horizontal="center" vertical="top" wrapText="1"/>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ill>
        <patternFill>
          <bgColor theme="8" tint="0.59996337778862885"/>
        </patternFill>
      </fill>
    </dxf>
    <dxf>
      <fill>
        <patternFill>
          <bgColor theme="7"/>
        </patternFill>
      </fill>
    </dxf>
    <dxf>
      <fill>
        <patternFill>
          <bgColor theme="8" tint="0.59996337778862885"/>
        </patternFill>
      </fill>
    </dxf>
    <dxf>
      <fill>
        <patternFill>
          <bgColor theme="7"/>
        </patternFill>
      </fill>
    </dxf>
    <dxf>
      <fill>
        <patternFill>
          <bgColor theme="8"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7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907214</xdr:colOff>
      <xdr:row>11</xdr:row>
      <xdr:rowOff>35859</xdr:rowOff>
    </xdr:from>
    <xdr:to>
      <xdr:col>3</xdr:col>
      <xdr:colOff>1084729</xdr:colOff>
      <xdr:row>11</xdr:row>
      <xdr:rowOff>206189</xdr:rowOff>
    </xdr:to>
    <xdr:sp macro="" textlink="">
      <xdr:nvSpPr>
        <xdr:cNvPr id="3" name="Oval 2"/>
        <xdr:cNvSpPr/>
      </xdr:nvSpPr>
      <xdr:spPr>
        <a:xfrm>
          <a:off x="4546885" y="2026024"/>
          <a:ext cx="177515" cy="170330"/>
        </a:xfrm>
        <a:prstGeom prst="ellipse">
          <a:avLst/>
        </a:prstGeom>
        <a:solidFill>
          <a:srgbClr val="FFFF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26894</xdr:colOff>
      <xdr:row>0</xdr:row>
      <xdr:rowOff>80683</xdr:rowOff>
    </xdr:from>
    <xdr:to>
      <xdr:col>4</xdr:col>
      <xdr:colOff>1290918</xdr:colOff>
      <xdr:row>4</xdr:row>
      <xdr:rowOff>203791</xdr:rowOff>
    </xdr:to>
    <xdr:pic>
      <xdr:nvPicPr>
        <xdr:cNvPr id="10" name="Picture 9"/>
        <xdr:cNvPicPr>
          <a:picLocks noChangeAspect="1"/>
        </xdr:cNvPicPr>
      </xdr:nvPicPr>
      <xdr:blipFill>
        <a:blip xmlns:r="http://schemas.openxmlformats.org/officeDocument/2006/relationships" r:embed="rId1"/>
        <a:stretch>
          <a:fillRect/>
        </a:stretch>
      </xdr:blipFill>
      <xdr:spPr>
        <a:xfrm>
          <a:off x="5531223" y="80683"/>
          <a:ext cx="1264024" cy="783695"/>
        </a:xfrm>
        <a:prstGeom prst="rect">
          <a:avLst/>
        </a:prstGeom>
      </xdr:spPr>
    </xdr:pic>
    <xdr:clientData/>
  </xdr:twoCellAnchor>
  <xdr:twoCellAnchor>
    <xdr:from>
      <xdr:col>7</xdr:col>
      <xdr:colOff>875804</xdr:colOff>
      <xdr:row>2</xdr:row>
      <xdr:rowOff>131507</xdr:rowOff>
    </xdr:from>
    <xdr:to>
      <xdr:col>8</xdr:col>
      <xdr:colOff>252411</xdr:colOff>
      <xdr:row>8</xdr:row>
      <xdr:rowOff>101559</xdr:rowOff>
    </xdr:to>
    <xdr:cxnSp macro="">
      <xdr:nvCxnSpPr>
        <xdr:cNvPr id="30" name="Elbow Connector 29"/>
        <xdr:cNvCxnSpPr/>
      </xdr:nvCxnSpPr>
      <xdr:spPr>
        <a:xfrm flipV="1">
          <a:off x="10647333" y="400448"/>
          <a:ext cx="326866" cy="115339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160085</xdr:colOff>
      <xdr:row>0</xdr:row>
      <xdr:rowOff>163286</xdr:rowOff>
    </xdr:from>
    <xdr:to>
      <xdr:col>20</xdr:col>
      <xdr:colOff>495045</xdr:colOff>
      <xdr:row>2</xdr:row>
      <xdr:rowOff>1301035</xdr:rowOff>
    </xdr:to>
    <xdr:pic>
      <xdr:nvPicPr>
        <xdr:cNvPr id="2" name="Picture 1"/>
        <xdr:cNvPicPr>
          <a:picLocks noChangeAspect="1"/>
        </xdr:cNvPicPr>
      </xdr:nvPicPr>
      <xdr:blipFill>
        <a:blip xmlns:r="http://schemas.openxmlformats.org/officeDocument/2006/relationships" r:embed="rId1"/>
        <a:stretch>
          <a:fillRect/>
        </a:stretch>
      </xdr:blipFill>
      <xdr:spPr>
        <a:xfrm>
          <a:off x="14768714" y="163286"/>
          <a:ext cx="5244417" cy="16602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359228</xdr:colOff>
      <xdr:row>1</xdr:row>
      <xdr:rowOff>0</xdr:rowOff>
    </xdr:from>
    <xdr:to>
      <xdr:col>32</xdr:col>
      <xdr:colOff>174876</xdr:colOff>
      <xdr:row>2</xdr:row>
      <xdr:rowOff>1133267</xdr:rowOff>
    </xdr:to>
    <xdr:pic>
      <xdr:nvPicPr>
        <xdr:cNvPr id="2" name="Picture 1"/>
        <xdr:cNvPicPr>
          <a:picLocks noChangeAspect="1"/>
        </xdr:cNvPicPr>
      </xdr:nvPicPr>
      <xdr:blipFill>
        <a:blip xmlns:r="http://schemas.openxmlformats.org/officeDocument/2006/relationships" r:embed="rId1"/>
        <a:stretch>
          <a:fillRect/>
        </a:stretch>
      </xdr:blipFill>
      <xdr:spPr>
        <a:xfrm>
          <a:off x="19528971" y="174171"/>
          <a:ext cx="5247619" cy="16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97972</xdr:colOff>
      <xdr:row>0</xdr:row>
      <xdr:rowOff>108857</xdr:rowOff>
    </xdr:from>
    <xdr:to>
      <xdr:col>19</xdr:col>
      <xdr:colOff>501448</xdr:colOff>
      <xdr:row>6</xdr:row>
      <xdr:rowOff>55581</xdr:rowOff>
    </xdr:to>
    <xdr:pic>
      <xdr:nvPicPr>
        <xdr:cNvPr id="2" name="Picture 1"/>
        <xdr:cNvPicPr>
          <a:picLocks noChangeAspect="1"/>
        </xdr:cNvPicPr>
      </xdr:nvPicPr>
      <xdr:blipFill>
        <a:blip xmlns:r="http://schemas.openxmlformats.org/officeDocument/2006/relationships" r:embed="rId1"/>
        <a:stretch>
          <a:fillRect/>
        </a:stretch>
      </xdr:blipFill>
      <xdr:spPr>
        <a:xfrm>
          <a:off x="17504229" y="108857"/>
          <a:ext cx="5247619" cy="16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60"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18.140.56\vt1\05.Projects\VW%20ICAS3%20FIT\02.%20ICAS3.1%20CHN\25.%20Audit\99.%20Audit%20Result\200317_Process_Outcome_Checklist_v1.1-Di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ocess_Checklist"/>
      <sheetName val="OutCome Quality_Checklist"/>
    </sheetNames>
    <sheetDataSet>
      <sheetData sheetId="0" refreshError="1">
        <row r="3">
          <cell r="G3" t="str">
            <v>1. Process</v>
          </cell>
        </row>
        <row r="4">
          <cell r="C4" t="str">
            <v>Creating TC</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vlm.lge.com/issue/browse/VTSUPPORT-11599" TargetMode="External"/><Relationship Id="rId7" Type="http://schemas.openxmlformats.org/officeDocument/2006/relationships/printerSettings" Target="../printerSettings/printerSettings2.bin"/><Relationship Id="rId2" Type="http://schemas.openxmlformats.org/officeDocument/2006/relationships/hyperlink" Target="file:///\\dcv-data\VT\05.V-Task\01.%20Audit\2020" TargetMode="External"/><Relationship Id="rId1" Type="http://schemas.openxmlformats.org/officeDocument/2006/relationships/hyperlink" Target="http://vlm.lge.com/issue/secure/RapidBoard.jspa?rapidView=8238&amp;view=detail&amp;selectedIssue=VTSUPPORT-11598" TargetMode="External"/><Relationship Id="rId6" Type="http://schemas.openxmlformats.org/officeDocument/2006/relationships/hyperlink" Target="http://vlm.lge.com/issue/browse/VTSUPPORT-11599" TargetMode="External"/><Relationship Id="rId5" Type="http://schemas.openxmlformats.org/officeDocument/2006/relationships/hyperlink" Target="http://vlm.lge.com/issue/browse/VTSUPPORT-11599" TargetMode="External"/><Relationship Id="rId10" Type="http://schemas.openxmlformats.org/officeDocument/2006/relationships/comments" Target="../comments1.xml"/><Relationship Id="rId4" Type="http://schemas.openxmlformats.org/officeDocument/2006/relationships/hyperlink" Target="http://vlm.lge.com/issue/browse/VTSUPPORT-11599"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vlm.lge.com/issue/browse/VTSUPPORT-1160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file:///\\dcv-data\VT\05.V-Task\01.%20Audit\2020" TargetMode="External"/><Relationship Id="rId1" Type="http://schemas.openxmlformats.org/officeDocument/2006/relationships/hyperlink" Target="http://vlm.lge.com/issue/secure/RapidBoard.jspa?rapidView=8238&amp;view=detail&amp;selectedIssue=VTSUPPORT-11598"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60"/>
  <sheetViews>
    <sheetView showGridLines="0" zoomScale="85" zoomScaleNormal="85" workbookViewId="0">
      <selection activeCell="C10" sqref="C10"/>
    </sheetView>
  </sheetViews>
  <sheetFormatPr defaultRowHeight="13.8" x14ac:dyDescent="0.25"/>
  <cols>
    <col min="1" max="1" width="2.33203125" style="2" customWidth="1"/>
    <col min="2" max="2" width="17" style="2" customWidth="1"/>
    <col min="3" max="3" width="32.6640625" style="2" customWidth="1"/>
    <col min="4" max="4" width="25.109375" style="2" customWidth="1"/>
    <col min="5" max="5" width="19.77734375" style="2" customWidth="1"/>
    <col min="6" max="6" width="15" style="2" customWidth="1"/>
    <col min="7" max="7" width="27.44140625" style="2" customWidth="1"/>
    <col min="8" max="8" width="13.88671875" style="2" customWidth="1"/>
    <col min="9" max="9" width="3.44140625" style="2" hidden="1" customWidth="1"/>
    <col min="10" max="10" width="15.33203125" style="2" hidden="1" customWidth="1"/>
    <col min="11" max="11" width="12.77734375" style="2" hidden="1" customWidth="1"/>
    <col min="12" max="12" width="8.109375" style="2" hidden="1" customWidth="1"/>
    <col min="13" max="13" width="7.33203125" style="2" hidden="1" customWidth="1"/>
    <col min="14" max="14" width="14.6640625" style="2" hidden="1" customWidth="1"/>
    <col min="15" max="15" width="9" style="2" hidden="1" customWidth="1"/>
    <col min="16" max="16" width="9.21875" style="2" hidden="1" customWidth="1"/>
    <col min="17" max="17" width="3.109375" style="2" hidden="1" customWidth="1"/>
    <col min="18" max="18" width="4.109375" style="2" hidden="1" customWidth="1"/>
    <col min="19" max="20" width="3.109375" style="2" hidden="1" customWidth="1"/>
    <col min="21" max="21" width="11.33203125" style="2" hidden="1" customWidth="1"/>
    <col min="22" max="24" width="8.88671875" style="2" hidden="1" customWidth="1"/>
    <col min="25" max="16384" width="8.88671875" style="2"/>
  </cols>
  <sheetData>
    <row r="1" spans="2:23" ht="7.2" customHeight="1" x14ac:dyDescent="0.25"/>
    <row r="2" spans="2:23" x14ac:dyDescent="0.25">
      <c r="B2" s="59" t="s">
        <v>12</v>
      </c>
      <c r="C2" s="93"/>
      <c r="D2" s="94"/>
      <c r="F2" s="28" t="s">
        <v>20</v>
      </c>
    </row>
    <row r="3" spans="2:23" ht="15.6" customHeight="1" x14ac:dyDescent="0.25">
      <c r="B3" s="95" t="s">
        <v>7</v>
      </c>
      <c r="C3" s="147" t="s">
        <v>345</v>
      </c>
      <c r="D3" s="148"/>
      <c r="F3" s="83" t="s">
        <v>22</v>
      </c>
      <c r="G3" s="83" t="s">
        <v>17</v>
      </c>
      <c r="H3" s="82" t="s">
        <v>332</v>
      </c>
      <c r="J3" s="28" t="s">
        <v>329</v>
      </c>
    </row>
    <row r="4" spans="2:23" ht="15.6" customHeight="1" x14ac:dyDescent="0.25">
      <c r="B4" s="95" t="s">
        <v>13</v>
      </c>
      <c r="C4" s="152" t="s">
        <v>16</v>
      </c>
      <c r="D4" s="153"/>
      <c r="F4" s="91" t="s">
        <v>21</v>
      </c>
      <c r="G4" s="84" t="s">
        <v>20</v>
      </c>
      <c r="H4" s="78"/>
      <c r="J4" s="154" t="s">
        <v>302</v>
      </c>
      <c r="K4" s="154" t="s">
        <v>303</v>
      </c>
      <c r="L4" s="154" t="s">
        <v>304</v>
      </c>
      <c r="M4" s="154" t="s">
        <v>305</v>
      </c>
      <c r="N4" s="154" t="s">
        <v>306</v>
      </c>
      <c r="O4" s="154" t="s">
        <v>298</v>
      </c>
      <c r="P4" s="154"/>
      <c r="Q4" s="154"/>
      <c r="R4" s="154"/>
      <c r="S4" s="154"/>
      <c r="T4" s="154"/>
      <c r="U4" s="154"/>
      <c r="V4" s="154"/>
      <c r="W4" s="154" t="s">
        <v>307</v>
      </c>
    </row>
    <row r="5" spans="2:23" ht="28.2" customHeight="1" x14ac:dyDescent="0.25">
      <c r="B5" s="95" t="s">
        <v>8</v>
      </c>
      <c r="C5" s="147" t="s">
        <v>216</v>
      </c>
      <c r="D5" s="148"/>
      <c r="F5" s="87"/>
      <c r="G5" s="85" t="s">
        <v>4</v>
      </c>
      <c r="H5" s="78" t="str">
        <f>IFERROR(AVERAGE('1. Process (QPM)'!I8:I12),"N/A")</f>
        <v>N/A</v>
      </c>
      <c r="J5" s="154"/>
      <c r="K5" s="154"/>
      <c r="L5" s="154"/>
      <c r="M5" s="154"/>
      <c r="N5" s="154"/>
      <c r="O5" s="154" t="s">
        <v>331</v>
      </c>
      <c r="P5" s="101" t="s">
        <v>300</v>
      </c>
      <c r="Q5" s="154" t="s">
        <v>301</v>
      </c>
      <c r="R5" s="154"/>
      <c r="S5" s="154"/>
      <c r="T5" s="154"/>
      <c r="U5" s="101" t="s">
        <v>66</v>
      </c>
      <c r="V5" s="154" t="s">
        <v>210</v>
      </c>
      <c r="W5" s="154"/>
    </row>
    <row r="6" spans="2:23" ht="15.6" customHeight="1" x14ac:dyDescent="0.25">
      <c r="B6" s="95" t="s">
        <v>5</v>
      </c>
      <c r="C6" s="147" t="s">
        <v>346</v>
      </c>
      <c r="D6" s="148"/>
      <c r="F6" s="87"/>
      <c r="G6" s="85" t="s">
        <v>18</v>
      </c>
      <c r="H6" s="80" t="str">
        <f>IFERROR(AVERAGE('[1]`'!I18:I19),"N/A")</f>
        <v>N/A</v>
      </c>
      <c r="J6" s="154" t="s">
        <v>302</v>
      </c>
      <c r="K6" s="154" t="s">
        <v>303</v>
      </c>
      <c r="L6" s="154"/>
      <c r="M6" s="154"/>
      <c r="N6" s="154" t="s">
        <v>308</v>
      </c>
      <c r="O6" s="154"/>
      <c r="P6" s="101" t="s">
        <v>279</v>
      </c>
      <c r="Q6" s="101" t="s">
        <v>279</v>
      </c>
      <c r="R6" s="101" t="s">
        <v>280</v>
      </c>
      <c r="S6" s="101" t="s">
        <v>281</v>
      </c>
      <c r="T6" s="101" t="s">
        <v>282</v>
      </c>
      <c r="U6" s="101" t="s">
        <v>279</v>
      </c>
      <c r="V6" s="154"/>
      <c r="W6" s="154"/>
    </row>
    <row r="7" spans="2:23" ht="15.6" customHeight="1" x14ac:dyDescent="0.25">
      <c r="B7" s="95" t="s">
        <v>202</v>
      </c>
      <c r="C7" s="147" t="s">
        <v>347</v>
      </c>
      <c r="D7" s="148"/>
      <c r="F7" s="87"/>
      <c r="G7" s="85" t="s">
        <v>19</v>
      </c>
      <c r="H7" s="80" t="str">
        <f>IFERROR(AVERAGE('1. Process (QPM)'!I15:I18),"N/A")</f>
        <v>N/A</v>
      </c>
      <c r="J7" s="102"/>
      <c r="K7" s="103">
        <f>COUNTA(K8:K28)</f>
        <v>21</v>
      </c>
      <c r="L7" s="103">
        <f>SUM(L8:L28)</f>
        <v>739</v>
      </c>
      <c r="M7" s="103">
        <f>SUM(M8:M28)</f>
        <v>3177</v>
      </c>
      <c r="N7" s="103" t="s">
        <v>309</v>
      </c>
      <c r="O7" s="103">
        <f>SUM(O8:O28)</f>
        <v>11</v>
      </c>
      <c r="P7" s="103"/>
      <c r="Q7" s="103"/>
      <c r="R7" s="103"/>
      <c r="S7" s="103"/>
      <c r="T7" s="103"/>
      <c r="U7" s="103"/>
      <c r="V7" s="103"/>
      <c r="W7" s="103"/>
    </row>
    <row r="8" spans="2:23" ht="15.6" customHeight="1" x14ac:dyDescent="0.25">
      <c r="B8" s="95" t="s">
        <v>203</v>
      </c>
      <c r="C8" s="147" t="s">
        <v>348</v>
      </c>
      <c r="D8" s="148"/>
      <c r="F8" s="87"/>
      <c r="G8" s="84" t="s">
        <v>23</v>
      </c>
      <c r="H8" s="80"/>
      <c r="J8" s="134" t="s">
        <v>264</v>
      </c>
      <c r="K8" s="104" t="s">
        <v>205</v>
      </c>
      <c r="L8" s="105">
        <v>23</v>
      </c>
      <c r="M8" s="105">
        <v>270</v>
      </c>
      <c r="N8" s="155" t="s">
        <v>278</v>
      </c>
      <c r="O8" s="105">
        <v>2</v>
      </c>
      <c r="P8" s="105"/>
      <c r="Q8" s="105"/>
      <c r="R8" s="105"/>
      <c r="S8" s="105"/>
      <c r="T8" s="105"/>
      <c r="U8" s="105"/>
      <c r="V8" s="105"/>
      <c r="W8" s="104"/>
    </row>
    <row r="9" spans="2:23" x14ac:dyDescent="0.25">
      <c r="B9" s="95" t="s">
        <v>63</v>
      </c>
      <c r="C9" s="96" t="str">
        <f>'1. Process (QPM)'!D4</f>
        <v>N/A</v>
      </c>
      <c r="D9" s="97"/>
      <c r="F9" s="90"/>
      <c r="G9" s="85" t="s">
        <v>24</v>
      </c>
      <c r="H9" s="108" t="str">
        <f>IFERROR(AVERAGE(P8:U28),"N/A")</f>
        <v>N/A</v>
      </c>
      <c r="J9" s="134"/>
      <c r="K9" s="104" t="s">
        <v>285</v>
      </c>
      <c r="L9" s="105">
        <v>1</v>
      </c>
      <c r="M9" s="105">
        <v>36</v>
      </c>
      <c r="N9" s="156"/>
      <c r="O9" s="105">
        <v>4</v>
      </c>
      <c r="P9" s="105"/>
      <c r="Q9" s="105"/>
      <c r="R9" s="105"/>
      <c r="S9" s="105"/>
      <c r="T9" s="105"/>
      <c r="U9" s="105"/>
      <c r="V9" s="106"/>
      <c r="W9" s="104"/>
    </row>
    <row r="10" spans="2:23" ht="13.8" customHeight="1" x14ac:dyDescent="0.25">
      <c r="B10" s="95" t="s">
        <v>64</v>
      </c>
      <c r="C10" s="96" t="str">
        <f>'3. Execution&amp;Adhoc Quality (FL)'!D3</f>
        <v>N/A</v>
      </c>
      <c r="D10" s="97"/>
      <c r="F10" s="92" t="s">
        <v>16</v>
      </c>
      <c r="G10" s="7" t="s">
        <v>20</v>
      </c>
      <c r="H10" s="77"/>
      <c r="J10" s="134"/>
      <c r="K10" s="104" t="s">
        <v>286</v>
      </c>
      <c r="L10" s="105">
        <v>11</v>
      </c>
      <c r="M10" s="105">
        <v>311</v>
      </c>
      <c r="N10" s="156"/>
      <c r="O10" s="105">
        <v>1</v>
      </c>
      <c r="P10" s="105"/>
      <c r="Q10" s="105"/>
      <c r="R10" s="105"/>
      <c r="S10" s="105"/>
      <c r="T10" s="105"/>
      <c r="U10" s="105"/>
      <c r="V10" s="106"/>
      <c r="W10" s="104"/>
    </row>
    <row r="11" spans="2:23" x14ac:dyDescent="0.25">
      <c r="B11" s="95" t="s">
        <v>177</v>
      </c>
      <c r="C11" s="96">
        <f>'1. Process (QPM)'!J6</f>
        <v>0</v>
      </c>
      <c r="D11" s="97"/>
      <c r="F11" s="88"/>
      <c r="G11" s="6" t="s">
        <v>71</v>
      </c>
      <c r="H11" s="80" t="str">
        <f>IFERROR(AVERAGE('1. Process (QPM)'!I19:I26),"N/A")</f>
        <v>N/A</v>
      </c>
      <c r="J11" s="134"/>
      <c r="K11" s="104" t="s">
        <v>287</v>
      </c>
      <c r="L11" s="105">
        <v>25</v>
      </c>
      <c r="M11" s="105">
        <v>573</v>
      </c>
      <c r="N11" s="157"/>
      <c r="O11" s="105">
        <v>2</v>
      </c>
      <c r="P11" s="105"/>
      <c r="Q11" s="105"/>
      <c r="R11" s="105"/>
      <c r="S11" s="105"/>
      <c r="T11" s="105"/>
      <c r="U11" s="105"/>
      <c r="V11" s="106"/>
      <c r="W11" s="104"/>
    </row>
    <row r="12" spans="2:23" ht="16.8" customHeight="1" x14ac:dyDescent="0.25">
      <c r="B12" s="98" t="s">
        <v>14</v>
      </c>
      <c r="C12" s="99" t="e">
        <f>AVERAGE(C9,C10)+C11</f>
        <v>#DIV/0!</v>
      </c>
      <c r="D12" s="100"/>
      <c r="F12" s="88"/>
      <c r="G12" s="6" t="s">
        <v>25</v>
      </c>
      <c r="H12" s="80" t="str">
        <f>IFERROR(AVERAGE('1. Process (QPM)'!I27:I27),"N/A")</f>
        <v>N/A</v>
      </c>
      <c r="J12" s="134" t="s">
        <v>310</v>
      </c>
      <c r="K12" s="104" t="s">
        <v>311</v>
      </c>
      <c r="L12" s="105">
        <v>6</v>
      </c>
      <c r="M12" s="105">
        <v>0</v>
      </c>
      <c r="N12" s="158" t="s">
        <v>312</v>
      </c>
      <c r="O12" s="105"/>
      <c r="P12" s="106"/>
      <c r="Q12" s="106"/>
      <c r="R12" s="106"/>
      <c r="S12" s="106"/>
      <c r="T12" s="106"/>
      <c r="U12" s="106"/>
      <c r="V12" s="106"/>
      <c r="W12" s="104"/>
    </row>
    <row r="13" spans="2:23" ht="16.8" customHeight="1" x14ac:dyDescent="0.25">
      <c r="B13" s="135" t="s">
        <v>207</v>
      </c>
      <c r="C13" s="151" t="s">
        <v>330</v>
      </c>
      <c r="D13" s="151"/>
      <c r="F13" s="88"/>
      <c r="G13" s="6" t="s">
        <v>26</v>
      </c>
      <c r="H13" s="80" t="str">
        <f>IFERROR(AVERAGE('1. Process (QPM)'!I28:I28),"N/A")</f>
        <v>N/A</v>
      </c>
      <c r="J13" s="134"/>
      <c r="K13" s="104" t="s">
        <v>313</v>
      </c>
      <c r="L13" s="105">
        <v>26</v>
      </c>
      <c r="M13" s="105">
        <v>0</v>
      </c>
      <c r="N13" s="159"/>
      <c r="O13" s="105"/>
      <c r="P13" s="106"/>
      <c r="Q13" s="106"/>
      <c r="R13" s="106"/>
      <c r="S13" s="106"/>
      <c r="T13" s="106"/>
      <c r="U13" s="106"/>
      <c r="V13" s="106"/>
      <c r="W13" s="104"/>
    </row>
    <row r="14" spans="2:23" ht="16.8" customHeight="1" x14ac:dyDescent="0.25">
      <c r="B14" s="135"/>
      <c r="C14" s="151"/>
      <c r="D14" s="151"/>
      <c r="F14" s="88"/>
      <c r="G14" s="6" t="s">
        <v>51</v>
      </c>
      <c r="H14" s="80" t="str">
        <f>IFERROR(AVERAGE('1. Process (QPM)'!I29:I36),"N/A")</f>
        <v>N/A</v>
      </c>
      <c r="J14" s="134"/>
      <c r="K14" s="104" t="s">
        <v>314</v>
      </c>
      <c r="L14" s="105">
        <v>25</v>
      </c>
      <c r="M14" s="105">
        <v>59</v>
      </c>
      <c r="N14" s="159"/>
      <c r="O14" s="105"/>
      <c r="P14" s="106"/>
      <c r="Q14" s="106"/>
      <c r="R14" s="106"/>
      <c r="S14" s="106"/>
      <c r="T14" s="106"/>
      <c r="U14" s="106"/>
      <c r="V14" s="106"/>
      <c r="W14" s="104"/>
    </row>
    <row r="15" spans="2:23" ht="16.8" customHeight="1" x14ac:dyDescent="0.25">
      <c r="B15" s="135"/>
      <c r="C15" s="151"/>
      <c r="D15" s="151"/>
      <c r="F15" s="88"/>
      <c r="G15" s="6" t="s">
        <v>52</v>
      </c>
      <c r="H15" s="80" t="str">
        <f>IFERROR(AVERAGE('1. Process (QPM)'!I37:I40),"N/A")</f>
        <v>N/A</v>
      </c>
      <c r="J15" s="134"/>
      <c r="K15" s="104" t="s">
        <v>315</v>
      </c>
      <c r="L15" s="105">
        <v>18</v>
      </c>
      <c r="M15" s="105">
        <v>6</v>
      </c>
      <c r="N15" s="159"/>
      <c r="O15" s="105"/>
      <c r="P15" s="106"/>
      <c r="Q15" s="106"/>
      <c r="R15" s="106"/>
      <c r="S15" s="106"/>
      <c r="T15" s="106"/>
      <c r="U15" s="106"/>
      <c r="V15" s="106"/>
      <c r="W15" s="104"/>
    </row>
    <row r="16" spans="2:23" ht="16.8" customHeight="1" x14ac:dyDescent="0.25">
      <c r="B16" s="135"/>
      <c r="C16" s="151"/>
      <c r="D16" s="151"/>
      <c r="F16" s="88"/>
      <c r="G16" s="6" t="s">
        <v>192</v>
      </c>
      <c r="H16" s="80" t="str">
        <f>IFERROR(AVERAGE('1. Process (QPM)'!I41:I45),"N/A")</f>
        <v>N/A</v>
      </c>
      <c r="J16" s="134"/>
      <c r="K16" s="104" t="s">
        <v>316</v>
      </c>
      <c r="L16" s="105">
        <v>16</v>
      </c>
      <c r="M16" s="105">
        <v>36</v>
      </c>
      <c r="N16" s="159"/>
      <c r="O16" s="105"/>
      <c r="P16" s="106"/>
      <c r="Q16" s="106"/>
      <c r="R16" s="106"/>
      <c r="S16" s="106"/>
      <c r="T16" s="106"/>
      <c r="U16" s="106"/>
      <c r="V16" s="106"/>
      <c r="W16" s="104"/>
    </row>
    <row r="17" spans="2:23" ht="16.8" customHeight="1" x14ac:dyDescent="0.25">
      <c r="B17" s="135"/>
      <c r="C17" s="151"/>
      <c r="D17" s="151"/>
      <c r="F17" s="88"/>
      <c r="G17" s="7" t="s">
        <v>23</v>
      </c>
      <c r="H17" s="77"/>
      <c r="J17" s="134"/>
      <c r="K17" s="104" t="s">
        <v>317</v>
      </c>
      <c r="L17" s="105">
        <v>1</v>
      </c>
      <c r="M17" s="105">
        <v>10</v>
      </c>
      <c r="N17" s="160"/>
      <c r="O17" s="105"/>
      <c r="P17" s="106"/>
      <c r="Q17" s="106"/>
      <c r="R17" s="106"/>
      <c r="S17" s="106"/>
      <c r="T17" s="106"/>
      <c r="U17" s="106"/>
      <c r="V17" s="106"/>
      <c r="W17" s="104"/>
    </row>
    <row r="18" spans="2:23" ht="16.8" customHeight="1" x14ac:dyDescent="0.25">
      <c r="B18" s="135"/>
      <c r="C18" s="151"/>
      <c r="D18" s="151"/>
      <c r="F18" s="88"/>
      <c r="G18" s="6" t="s">
        <v>193</v>
      </c>
      <c r="H18" s="80" t="str">
        <f>IFERROR(AVERAGE('3. Execution&amp;Adhoc Quality (FL)'!I11:I19),"N/A")</f>
        <v>N/A</v>
      </c>
      <c r="J18" s="134" t="s">
        <v>288</v>
      </c>
      <c r="K18" s="104" t="s">
        <v>289</v>
      </c>
      <c r="L18" s="105">
        <v>13</v>
      </c>
      <c r="M18" s="105">
        <v>66</v>
      </c>
      <c r="N18" s="155" t="s">
        <v>318</v>
      </c>
      <c r="O18" s="105">
        <v>2</v>
      </c>
      <c r="P18" s="105"/>
      <c r="Q18" s="105"/>
      <c r="R18" s="105"/>
      <c r="S18" s="105"/>
      <c r="T18" s="105"/>
      <c r="U18" s="105"/>
      <c r="V18" s="106"/>
      <c r="W18" s="104"/>
    </row>
    <row r="19" spans="2:23" ht="16.8" customHeight="1" x14ac:dyDescent="0.25">
      <c r="B19" s="135"/>
      <c r="C19" s="151"/>
      <c r="D19" s="151"/>
      <c r="F19" s="89"/>
      <c r="G19" s="6" t="s">
        <v>194</v>
      </c>
      <c r="H19" s="80" t="str">
        <f>IFERROR(AVERAGE('3. Execution&amp;Adhoc Quality (FL)'!I20:I25),"N/A")</f>
        <v>N/A</v>
      </c>
      <c r="J19" s="134"/>
      <c r="K19" s="104" t="s">
        <v>246</v>
      </c>
      <c r="L19" s="105">
        <v>16</v>
      </c>
      <c r="M19" s="105">
        <v>321</v>
      </c>
      <c r="N19" s="156"/>
      <c r="O19" s="105"/>
      <c r="P19" s="106"/>
      <c r="Q19" s="106"/>
      <c r="R19" s="106"/>
      <c r="S19" s="106"/>
      <c r="T19" s="106"/>
      <c r="U19" s="106"/>
      <c r="V19" s="106"/>
      <c r="W19" s="104"/>
    </row>
    <row r="20" spans="2:23" ht="16.8" customHeight="1" x14ac:dyDescent="0.25">
      <c r="B20" s="135"/>
      <c r="C20" s="151"/>
      <c r="D20" s="151"/>
      <c r="F20" s="92" t="s">
        <v>27</v>
      </c>
      <c r="G20" s="7" t="s">
        <v>20</v>
      </c>
      <c r="H20" s="77"/>
      <c r="J20" s="134"/>
      <c r="K20" s="104" t="s">
        <v>204</v>
      </c>
      <c r="L20" s="105">
        <v>9</v>
      </c>
      <c r="M20" s="105">
        <v>421</v>
      </c>
      <c r="N20" s="156"/>
      <c r="O20" s="105"/>
      <c r="P20" s="106"/>
      <c r="Q20" s="106"/>
      <c r="R20" s="106"/>
      <c r="S20" s="106"/>
      <c r="T20" s="106"/>
      <c r="U20" s="106"/>
      <c r="V20" s="106"/>
      <c r="W20" s="104"/>
    </row>
    <row r="21" spans="2:23" ht="16.8" customHeight="1" x14ac:dyDescent="0.25">
      <c r="B21" s="135"/>
      <c r="C21" s="151"/>
      <c r="D21" s="151"/>
      <c r="F21" s="88"/>
      <c r="G21" s="6" t="s">
        <v>28</v>
      </c>
      <c r="H21" s="80" t="str">
        <f>IFERROR(AVERAGE('1. Process (QPM)'!I46:I51),"N/A")</f>
        <v>N/A</v>
      </c>
      <c r="J21" s="134"/>
      <c r="K21" s="104" t="s">
        <v>319</v>
      </c>
      <c r="L21" s="105">
        <v>4</v>
      </c>
      <c r="M21" s="105">
        <v>0</v>
      </c>
      <c r="N21" s="156"/>
      <c r="O21" s="105"/>
      <c r="P21" s="106"/>
      <c r="Q21" s="106"/>
      <c r="R21" s="106"/>
      <c r="S21" s="106"/>
      <c r="T21" s="106"/>
      <c r="U21" s="106"/>
      <c r="V21" s="106"/>
      <c r="W21" s="104"/>
    </row>
    <row r="22" spans="2:23" ht="16.8" customHeight="1" x14ac:dyDescent="0.25">
      <c r="B22" s="135"/>
      <c r="C22" s="151"/>
      <c r="D22" s="151"/>
      <c r="F22" s="88"/>
      <c r="G22" s="7" t="s">
        <v>23</v>
      </c>
      <c r="H22" s="36"/>
      <c r="J22" s="134"/>
      <c r="K22" s="104" t="s">
        <v>320</v>
      </c>
      <c r="L22" s="105">
        <v>131</v>
      </c>
      <c r="M22" s="105">
        <v>363</v>
      </c>
      <c r="N22" s="157"/>
      <c r="O22" s="105"/>
      <c r="P22" s="106"/>
      <c r="Q22" s="106"/>
      <c r="R22" s="106"/>
      <c r="S22" s="106"/>
      <c r="T22" s="106"/>
      <c r="U22" s="106"/>
      <c r="V22" s="106"/>
      <c r="W22" s="104"/>
    </row>
    <row r="23" spans="2:23" ht="16.8" customHeight="1" x14ac:dyDescent="0.25">
      <c r="B23" s="135"/>
      <c r="C23" s="151"/>
      <c r="D23" s="151"/>
      <c r="F23" s="88"/>
      <c r="G23" s="6" t="s">
        <v>73</v>
      </c>
      <c r="H23" s="80" t="str">
        <f>IFERROR(AVERAGE('3. Execution&amp;Adhoc Quality (FL)'!I26:I32),"N/A")</f>
        <v>N/A</v>
      </c>
      <c r="J23" s="134" t="s">
        <v>321</v>
      </c>
      <c r="K23" s="104" t="s">
        <v>322</v>
      </c>
      <c r="L23" s="105">
        <v>235</v>
      </c>
      <c r="M23" s="105">
        <v>558</v>
      </c>
      <c r="N23" s="158" t="s">
        <v>323</v>
      </c>
      <c r="O23" s="105"/>
      <c r="P23" s="106"/>
      <c r="Q23" s="106"/>
      <c r="R23" s="106"/>
      <c r="S23" s="106"/>
      <c r="T23" s="106"/>
      <c r="U23" s="106"/>
      <c r="V23" s="106"/>
      <c r="W23" s="104"/>
    </row>
    <row r="24" spans="2:23" ht="16.8" customHeight="1" x14ac:dyDescent="0.25">
      <c r="B24" s="135"/>
      <c r="C24" s="151"/>
      <c r="D24" s="151"/>
      <c r="F24" s="88"/>
      <c r="G24" s="6" t="s">
        <v>191</v>
      </c>
      <c r="H24" s="80" t="str">
        <f>IFERROR(AVERAGE('3. Execution&amp;Adhoc Quality (FL)'!I33:I34),"N/A")</f>
        <v>N/A</v>
      </c>
      <c r="J24" s="134"/>
      <c r="K24" s="107" t="s">
        <v>324</v>
      </c>
      <c r="L24" s="105">
        <v>38</v>
      </c>
      <c r="M24" s="105">
        <v>103</v>
      </c>
      <c r="N24" s="159"/>
      <c r="O24" s="105"/>
      <c r="P24" s="106"/>
      <c r="Q24" s="106"/>
      <c r="R24" s="106"/>
      <c r="S24" s="106"/>
      <c r="T24" s="106"/>
      <c r="U24" s="106"/>
      <c r="V24" s="106"/>
      <c r="W24" s="104"/>
    </row>
    <row r="25" spans="2:23" ht="16.8" customHeight="1" x14ac:dyDescent="0.25">
      <c r="B25" s="135"/>
      <c r="C25" s="151"/>
      <c r="D25" s="151"/>
      <c r="F25" s="91" t="s">
        <v>30</v>
      </c>
      <c r="G25" s="20" t="s">
        <v>29</v>
      </c>
      <c r="H25" s="80" t="str">
        <f>IFERROR(AVERAGE('1. Process (QPM)'!I53:I54),"N/A")</f>
        <v>N/A</v>
      </c>
      <c r="J25" s="134"/>
      <c r="K25" s="104" t="s">
        <v>325</v>
      </c>
      <c r="L25" s="105">
        <v>11</v>
      </c>
      <c r="M25" s="105">
        <v>0</v>
      </c>
      <c r="N25" s="159"/>
      <c r="O25" s="105"/>
      <c r="P25" s="106"/>
      <c r="Q25" s="106"/>
      <c r="R25" s="106"/>
      <c r="S25" s="106"/>
      <c r="T25" s="106"/>
      <c r="U25" s="106"/>
      <c r="V25" s="106"/>
      <c r="W25" s="104"/>
    </row>
    <row r="26" spans="2:23" ht="16.8" customHeight="1" x14ac:dyDescent="0.25">
      <c r="B26" s="135"/>
      <c r="C26" s="151"/>
      <c r="D26" s="151"/>
      <c r="F26" s="87"/>
      <c r="G26" s="20" t="s">
        <v>78</v>
      </c>
      <c r="H26" s="80" t="str">
        <f>IFERROR(AVERAGE('1. Process (QPM)'!I55:I60),"N/A")</f>
        <v>N/A</v>
      </c>
      <c r="J26" s="134"/>
      <c r="K26" s="104" t="s">
        <v>326</v>
      </c>
      <c r="L26" s="105">
        <v>17</v>
      </c>
      <c r="M26" s="105">
        <v>20</v>
      </c>
      <c r="N26" s="159"/>
      <c r="O26" s="105"/>
      <c r="P26" s="106"/>
      <c r="Q26" s="106"/>
      <c r="R26" s="106"/>
      <c r="S26" s="106"/>
      <c r="T26" s="106"/>
      <c r="U26" s="106"/>
      <c r="V26" s="106"/>
      <c r="W26" s="104"/>
    </row>
    <row r="27" spans="2:23" ht="16.8" customHeight="1" x14ac:dyDescent="0.25">
      <c r="B27" s="135"/>
      <c r="C27" s="151"/>
      <c r="D27" s="151"/>
      <c r="F27" s="87"/>
      <c r="G27" s="20" t="s">
        <v>74</v>
      </c>
      <c r="H27" s="80" t="str">
        <f>IFERROR(AVERAGE('1. Process (QPM)'!I61:I62),"N/A")</f>
        <v>N/A</v>
      </c>
      <c r="J27" s="134"/>
      <c r="K27" s="104" t="s">
        <v>327</v>
      </c>
      <c r="L27" s="105">
        <v>98</v>
      </c>
      <c r="M27" s="105">
        <v>24</v>
      </c>
      <c r="N27" s="159"/>
      <c r="O27" s="105"/>
      <c r="P27" s="106"/>
      <c r="Q27" s="106"/>
      <c r="R27" s="106"/>
      <c r="S27" s="106"/>
      <c r="T27" s="106"/>
      <c r="U27" s="106"/>
      <c r="V27" s="106"/>
      <c r="W27" s="104"/>
    </row>
    <row r="28" spans="2:23" ht="16.8" customHeight="1" x14ac:dyDescent="0.25">
      <c r="B28" s="135"/>
      <c r="C28" s="151"/>
      <c r="D28" s="151"/>
      <c r="F28" s="87"/>
      <c r="G28" s="20" t="s">
        <v>75</v>
      </c>
      <c r="H28" s="80" t="str">
        <f>IFERROR(AVERAGE('1. Process (QPM)'!I63:I64),"N/A")</f>
        <v>N/A</v>
      </c>
      <c r="J28" s="134"/>
      <c r="K28" s="104" t="s">
        <v>328</v>
      </c>
      <c r="L28" s="105">
        <v>15</v>
      </c>
      <c r="M28" s="105">
        <v>0</v>
      </c>
      <c r="N28" s="160"/>
      <c r="O28" s="105"/>
      <c r="P28" s="106"/>
      <c r="Q28" s="106"/>
      <c r="R28" s="106"/>
      <c r="S28" s="106"/>
      <c r="T28" s="106"/>
      <c r="U28" s="106"/>
      <c r="V28" s="106"/>
      <c r="W28" s="104"/>
    </row>
    <row r="29" spans="2:23" ht="16.8" customHeight="1" x14ac:dyDescent="0.25">
      <c r="B29" s="135"/>
      <c r="C29" s="151"/>
      <c r="D29" s="151"/>
      <c r="F29" s="87"/>
      <c r="G29" s="20" t="s">
        <v>76</v>
      </c>
      <c r="H29" s="80" t="str">
        <f>IFERROR(AVERAGE('1. Process (QPM)'!I65:I66),"N/A")</f>
        <v>N/A</v>
      </c>
    </row>
    <row r="30" spans="2:23" ht="13.8" customHeight="1" x14ac:dyDescent="0.25">
      <c r="B30" s="135"/>
      <c r="C30" s="151"/>
      <c r="D30" s="151"/>
      <c r="F30" s="90"/>
      <c r="G30" s="20" t="s">
        <v>77</v>
      </c>
      <c r="H30" s="80" t="str">
        <f>IFERROR(AVERAGE('1. Process (QPM)'!I67:I67),"N/A")</f>
        <v>N/A</v>
      </c>
    </row>
    <row r="31" spans="2:23" x14ac:dyDescent="0.25">
      <c r="B31" s="135"/>
      <c r="C31" s="151"/>
      <c r="D31" s="151"/>
    </row>
    <row r="33" spans="2:5" ht="22.8" customHeight="1" x14ac:dyDescent="0.25">
      <c r="B33" s="83" t="s">
        <v>22</v>
      </c>
      <c r="C33" s="83" t="s">
        <v>17</v>
      </c>
      <c r="D33" s="82" t="s">
        <v>209</v>
      </c>
      <c r="E33" s="82" t="s">
        <v>145</v>
      </c>
    </row>
    <row r="34" spans="2:5" x14ac:dyDescent="0.25">
      <c r="B34" s="141" t="s">
        <v>21</v>
      </c>
      <c r="C34" s="84" t="s">
        <v>20</v>
      </c>
      <c r="D34" s="144" t="s">
        <v>111</v>
      </c>
      <c r="E34" s="65" t="s">
        <v>146</v>
      </c>
    </row>
    <row r="35" spans="2:5" x14ac:dyDescent="0.25">
      <c r="B35" s="142"/>
      <c r="C35" s="85" t="s">
        <v>4</v>
      </c>
      <c r="D35" s="145"/>
      <c r="E35" s="141">
        <f>COUNTA('1. Process (QPM)'!E8:E18)</f>
        <v>11</v>
      </c>
    </row>
    <row r="36" spans="2:5" x14ac:dyDescent="0.25">
      <c r="B36" s="142"/>
      <c r="C36" s="85" t="s">
        <v>18</v>
      </c>
      <c r="D36" s="145"/>
      <c r="E36" s="142"/>
    </row>
    <row r="37" spans="2:5" x14ac:dyDescent="0.25">
      <c r="B37" s="142"/>
      <c r="C37" s="85" t="s">
        <v>19</v>
      </c>
      <c r="D37" s="145"/>
      <c r="E37" s="143"/>
    </row>
    <row r="38" spans="2:5" x14ac:dyDescent="0.25">
      <c r="B38" s="142"/>
      <c r="C38" s="84" t="s">
        <v>23</v>
      </c>
      <c r="D38" s="145"/>
      <c r="E38" s="86" t="s">
        <v>147</v>
      </c>
    </row>
    <row r="39" spans="2:5" x14ac:dyDescent="0.25">
      <c r="B39" s="142"/>
      <c r="C39" s="85" t="s">
        <v>24</v>
      </c>
      <c r="D39" s="145"/>
      <c r="E39" s="79">
        <v>6</v>
      </c>
    </row>
    <row r="40" spans="2:5" x14ac:dyDescent="0.25">
      <c r="B40" s="128" t="s">
        <v>16</v>
      </c>
      <c r="C40" s="121" t="s">
        <v>20</v>
      </c>
      <c r="D40" s="125" t="s">
        <v>96</v>
      </c>
      <c r="E40" s="122" t="s">
        <v>146</v>
      </c>
    </row>
    <row r="41" spans="2:5" x14ac:dyDescent="0.25">
      <c r="B41" s="129"/>
      <c r="C41" s="123" t="s">
        <v>71</v>
      </c>
      <c r="D41" s="149"/>
      <c r="E41" s="131">
        <f>COUNTA('1. Process (QPM)'!E19:E45)</f>
        <v>27</v>
      </c>
    </row>
    <row r="42" spans="2:5" x14ac:dyDescent="0.25">
      <c r="B42" s="129"/>
      <c r="C42" s="123" t="s">
        <v>25</v>
      </c>
      <c r="D42" s="149"/>
      <c r="E42" s="132"/>
    </row>
    <row r="43" spans="2:5" x14ac:dyDescent="0.25">
      <c r="B43" s="129"/>
      <c r="C43" s="123" t="s">
        <v>26</v>
      </c>
      <c r="D43" s="149"/>
      <c r="E43" s="132"/>
    </row>
    <row r="44" spans="2:5" x14ac:dyDescent="0.25">
      <c r="B44" s="129"/>
      <c r="C44" s="123" t="s">
        <v>51</v>
      </c>
      <c r="D44" s="149"/>
      <c r="E44" s="132"/>
    </row>
    <row r="45" spans="2:5" x14ac:dyDescent="0.25">
      <c r="B45" s="129"/>
      <c r="C45" s="123" t="s">
        <v>52</v>
      </c>
      <c r="D45" s="149"/>
      <c r="E45" s="132"/>
    </row>
    <row r="46" spans="2:5" x14ac:dyDescent="0.25">
      <c r="B46" s="129"/>
      <c r="C46" s="123" t="s">
        <v>192</v>
      </c>
      <c r="D46" s="149"/>
      <c r="E46" s="133"/>
    </row>
    <row r="47" spans="2:5" x14ac:dyDescent="0.25">
      <c r="B47" s="129"/>
      <c r="C47" s="121" t="s">
        <v>23</v>
      </c>
      <c r="D47" s="149"/>
      <c r="E47" s="122" t="s">
        <v>147</v>
      </c>
    </row>
    <row r="48" spans="2:5" x14ac:dyDescent="0.25">
      <c r="B48" s="129"/>
      <c r="C48" s="123" t="s">
        <v>193</v>
      </c>
      <c r="D48" s="149"/>
      <c r="E48" s="131">
        <f>COUNTA(#REF!)</f>
        <v>1</v>
      </c>
    </row>
    <row r="49" spans="2:5" x14ac:dyDescent="0.25">
      <c r="B49" s="130"/>
      <c r="C49" s="123" t="s">
        <v>194</v>
      </c>
      <c r="D49" s="150"/>
      <c r="E49" s="133"/>
    </row>
    <row r="50" spans="2:5" x14ac:dyDescent="0.25">
      <c r="B50" s="136" t="s">
        <v>27</v>
      </c>
      <c r="C50" s="7" t="s">
        <v>20</v>
      </c>
      <c r="D50" s="138" t="s">
        <v>208</v>
      </c>
      <c r="E50" s="81" t="s">
        <v>146</v>
      </c>
    </row>
    <row r="51" spans="2:5" x14ac:dyDescent="0.25">
      <c r="B51" s="146"/>
      <c r="C51" s="6" t="s">
        <v>28</v>
      </c>
      <c r="D51" s="139"/>
      <c r="E51" s="36">
        <f>COUNTA('1. Process (QPM)'!E46:E51)</f>
        <v>6</v>
      </c>
    </row>
    <row r="52" spans="2:5" x14ac:dyDescent="0.25">
      <c r="B52" s="146"/>
      <c r="C52" s="7" t="s">
        <v>23</v>
      </c>
      <c r="D52" s="139"/>
      <c r="E52" s="35" t="s">
        <v>147</v>
      </c>
    </row>
    <row r="53" spans="2:5" x14ac:dyDescent="0.25">
      <c r="B53" s="146"/>
      <c r="C53" s="6" t="s">
        <v>73</v>
      </c>
      <c r="D53" s="139"/>
      <c r="E53" s="136">
        <f>COUNTA('3. Execution&amp;Adhoc Quality (FL)'!$E$26:$E$34)</f>
        <v>9</v>
      </c>
    </row>
    <row r="54" spans="2:5" x14ac:dyDescent="0.25">
      <c r="B54" s="146"/>
      <c r="C54" s="6" t="s">
        <v>191</v>
      </c>
      <c r="D54" s="140"/>
      <c r="E54" s="137"/>
    </row>
    <row r="55" spans="2:5" x14ac:dyDescent="0.25">
      <c r="B55" s="128" t="s">
        <v>30</v>
      </c>
      <c r="C55" s="124" t="s">
        <v>29</v>
      </c>
      <c r="D55" s="125" t="s">
        <v>218</v>
      </c>
      <c r="E55" s="122" t="s">
        <v>146</v>
      </c>
    </row>
    <row r="56" spans="2:5" x14ac:dyDescent="0.25">
      <c r="B56" s="129"/>
      <c r="C56" s="124" t="s">
        <v>78</v>
      </c>
      <c r="D56" s="126"/>
      <c r="E56" s="131">
        <f>COUNTA('1. Process (QPM)'!E52:E67)</f>
        <v>16</v>
      </c>
    </row>
    <row r="57" spans="2:5" ht="13.8" customHeight="1" x14ac:dyDescent="0.25">
      <c r="B57" s="129"/>
      <c r="C57" s="124" t="s">
        <v>74</v>
      </c>
      <c r="D57" s="126"/>
      <c r="E57" s="132"/>
    </row>
    <row r="58" spans="2:5" x14ac:dyDescent="0.25">
      <c r="B58" s="129"/>
      <c r="C58" s="124" t="s">
        <v>75</v>
      </c>
      <c r="D58" s="126"/>
      <c r="E58" s="132"/>
    </row>
    <row r="59" spans="2:5" x14ac:dyDescent="0.25">
      <c r="B59" s="129"/>
      <c r="C59" s="124" t="s">
        <v>76</v>
      </c>
      <c r="D59" s="126"/>
      <c r="E59" s="132"/>
    </row>
    <row r="60" spans="2:5" ht="35.4" customHeight="1" x14ac:dyDescent="0.25">
      <c r="B60" s="130"/>
      <c r="C60" s="124" t="s">
        <v>77</v>
      </c>
      <c r="D60" s="127"/>
      <c r="E60" s="133"/>
    </row>
  </sheetData>
  <mergeCells count="39">
    <mergeCell ref="N8:N11"/>
    <mergeCell ref="N12:N17"/>
    <mergeCell ref="N23:N28"/>
    <mergeCell ref="O4:V4"/>
    <mergeCell ref="N18:N22"/>
    <mergeCell ref="W4:W6"/>
    <mergeCell ref="O5:O6"/>
    <mergeCell ref="Q5:T5"/>
    <mergeCell ref="V5:V6"/>
    <mergeCell ref="J4:J6"/>
    <mergeCell ref="K4:K6"/>
    <mergeCell ref="L4:L6"/>
    <mergeCell ref="M4:M6"/>
    <mergeCell ref="N4:N6"/>
    <mergeCell ref="C3:D3"/>
    <mergeCell ref="C4:D4"/>
    <mergeCell ref="C5:D5"/>
    <mergeCell ref="C6:D6"/>
    <mergeCell ref="C7:D7"/>
    <mergeCell ref="J8:J11"/>
    <mergeCell ref="J12:J17"/>
    <mergeCell ref="J18:J22"/>
    <mergeCell ref="C8:D8"/>
    <mergeCell ref="D40:D49"/>
    <mergeCell ref="C13:D31"/>
    <mergeCell ref="D55:D60"/>
    <mergeCell ref="B55:B60"/>
    <mergeCell ref="E56:E60"/>
    <mergeCell ref="J23:J28"/>
    <mergeCell ref="E41:E46"/>
    <mergeCell ref="B13:B31"/>
    <mergeCell ref="E53:E54"/>
    <mergeCell ref="E48:E49"/>
    <mergeCell ref="D50:D54"/>
    <mergeCell ref="E35:E37"/>
    <mergeCell ref="D34:D39"/>
    <mergeCell ref="B34:B39"/>
    <mergeCell ref="B50:B54"/>
    <mergeCell ref="B40:B49"/>
  </mergeCells>
  <conditionalFormatting sqref="P8:U11 P18:U18">
    <cfRule type="cellIs" dxfId="14" priority="1" operator="lessThan">
      <formula>85</formula>
    </cfRule>
  </conditionalFormatting>
  <dataValidations count="3">
    <dataValidation type="list" allowBlank="1" showInputMessage="1" showErrorMessage="1" sqref="E4">
      <formula1>"Creating TC, Test Execution, Ad-hoc Test"</formula1>
    </dataValidation>
    <dataValidation type="list" allowBlank="1" showInputMessage="1" showErrorMessage="1" sqref="C5">
      <formula1>"FVT, FIT, ST"</formula1>
    </dataValidation>
    <dataValidation type="list" allowBlank="1" showInputMessage="1" showErrorMessage="1" sqref="C4:D4">
      <formula1>"Creating TC, Test Execution, Test Execution + Ad-hoc Test"</formula1>
    </dataValidation>
  </dataValidations>
  <pageMargins left="0.7" right="0.7" top="0.75" bottom="0.75" header="0.3" footer="0.3"/>
  <pageSetup orientation="portrait" r:id="rId1"/>
  <ignoredErrors>
    <ignoredError sqref="H25:H26 H27:H29 H21" formulaRange="1"/>
  </ignoredError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R81"/>
  <sheetViews>
    <sheetView showGridLines="0" topLeftCell="A4" zoomScaleNormal="100" workbookViewId="0">
      <selection activeCell="I8" sqref="I8"/>
    </sheetView>
  </sheetViews>
  <sheetFormatPr defaultRowHeight="13.8" x14ac:dyDescent="0.25"/>
  <cols>
    <col min="1" max="1" width="3" style="2" customWidth="1"/>
    <col min="2" max="2" width="15.109375" style="2" customWidth="1"/>
    <col min="3" max="3" width="15.33203125" style="62" customWidth="1"/>
    <col min="4" max="4" width="7.5546875" style="9" customWidth="1"/>
    <col min="5" max="5" width="44.21875" style="2" customWidth="1"/>
    <col min="6" max="6" width="38.109375" style="2" customWidth="1"/>
    <col min="7" max="7" width="9" style="9" hidden="1" customWidth="1"/>
    <col min="8" max="8" width="10.33203125" style="9" hidden="1" customWidth="1"/>
    <col min="9" max="9" width="8.109375" style="9" customWidth="1"/>
    <col min="10" max="10" width="6.21875" style="2" customWidth="1"/>
    <col min="11" max="11" width="53.21875" style="2" customWidth="1"/>
    <col min="12" max="12" width="9" style="2" bestFit="1" customWidth="1"/>
    <col min="13" max="13" width="8.77734375" style="2" customWidth="1"/>
    <col min="14" max="14" width="9.6640625" style="2" customWidth="1"/>
    <col min="15" max="16" width="8.77734375" style="2" customWidth="1"/>
    <col min="17" max="17" width="0" style="2" hidden="1" customWidth="1"/>
    <col min="18" max="16384" width="8.88671875" style="2"/>
  </cols>
  <sheetData>
    <row r="2" spans="2:18" x14ac:dyDescent="0.25">
      <c r="B2" s="26" t="s">
        <v>22</v>
      </c>
      <c r="C2" s="55" t="s">
        <v>116</v>
      </c>
      <c r="D2" s="26" t="s">
        <v>6</v>
      </c>
      <c r="E2" s="26" t="s">
        <v>106</v>
      </c>
      <c r="F2" s="26" t="s">
        <v>107</v>
      </c>
      <c r="G2" s="161" t="s">
        <v>213</v>
      </c>
      <c r="H2" s="161"/>
      <c r="I2" s="161"/>
      <c r="J2" s="161"/>
      <c r="K2" s="161"/>
    </row>
    <row r="3" spans="2:18" ht="265.8" customHeight="1" x14ac:dyDescent="0.25">
      <c r="B3" s="8" t="s">
        <v>21</v>
      </c>
      <c r="C3" s="60" t="str">
        <f>IF(B3 = Summary!$C$4,SUM(H8:H18)/60 + SUM($H$52:$H$67)/60,"N/A")</f>
        <v>N/A</v>
      </c>
      <c r="D3" s="64" t="str">
        <f>IF($B$3 = Summary!$C$4,AVERAGE(I8:I18,$I$52:$I$67),"N/A")</f>
        <v>N/A</v>
      </c>
      <c r="E3" s="40" t="s">
        <v>236</v>
      </c>
      <c r="F3" s="40" t="s">
        <v>232</v>
      </c>
      <c r="G3" s="162" t="s">
        <v>244</v>
      </c>
      <c r="H3" s="162"/>
      <c r="I3" s="162"/>
      <c r="J3" s="162"/>
      <c r="K3" s="162"/>
      <c r="M3" s="176" t="s">
        <v>333</v>
      </c>
      <c r="N3" s="177"/>
      <c r="O3" s="177"/>
      <c r="P3" s="177"/>
      <c r="Q3" s="177"/>
      <c r="R3" s="177"/>
    </row>
    <row r="4" spans="2:18" ht="15.6" customHeight="1" x14ac:dyDescent="0.25">
      <c r="B4" s="8" t="s">
        <v>16</v>
      </c>
      <c r="C4" s="61">
        <f>IF(B4 = Summary!$C$4,SUM(H19:H45)/60 + SUM($H$52:$H$67)/60,"N/A")</f>
        <v>4</v>
      </c>
      <c r="D4" s="29" t="str">
        <f>IF($B$4=Summary!$C$4,IFERROR(AVERAGE(I19:I45,$I$52:$I$67),"N/A"),"N/A")</f>
        <v>N/A</v>
      </c>
      <c r="E4" s="8"/>
      <c r="F4" s="8"/>
      <c r="G4" s="162"/>
      <c r="H4" s="162"/>
      <c r="I4" s="162"/>
      <c r="J4" s="162"/>
      <c r="K4" s="162"/>
      <c r="M4" s="2" t="s">
        <v>117</v>
      </c>
    </row>
    <row r="5" spans="2:18" ht="16.2" customHeight="1" x14ac:dyDescent="0.25">
      <c r="B5" s="40" t="s">
        <v>176</v>
      </c>
      <c r="C5" s="61" t="str">
        <f>IF($B$5 = Summary!$C$4,SUM(H19:H67)/60,"N/A")</f>
        <v>N/A</v>
      </c>
      <c r="D5" s="64" t="str">
        <f>IF($B$5 = Summary!$C$4,AVERAGE(I19:I67),"N/A")</f>
        <v>N/A</v>
      </c>
      <c r="E5" s="8"/>
      <c r="F5" s="8"/>
      <c r="G5" s="162"/>
      <c r="H5" s="162"/>
      <c r="I5" s="162"/>
      <c r="J5" s="162"/>
      <c r="K5" s="162"/>
      <c r="M5" s="110" t="s">
        <v>144</v>
      </c>
    </row>
    <row r="6" spans="2:18" ht="15" customHeight="1" x14ac:dyDescent="0.25">
      <c r="F6" s="13"/>
      <c r="H6" s="13"/>
      <c r="I6" s="14" t="e">
        <f>AVERAGE(I8:I67)</f>
        <v>#DIV/0!</v>
      </c>
      <c r="J6" s="14">
        <f>SUM(J8:J67)</f>
        <v>0</v>
      </c>
    </row>
    <row r="7" spans="2:18" ht="52.2" customHeight="1" x14ac:dyDescent="0.25">
      <c r="B7" s="1" t="s">
        <v>3</v>
      </c>
      <c r="C7" s="11" t="s">
        <v>1</v>
      </c>
      <c r="D7" s="11" t="s">
        <v>37</v>
      </c>
      <c r="E7" s="1" t="s">
        <v>9</v>
      </c>
      <c r="F7" s="1" t="s">
        <v>31</v>
      </c>
      <c r="G7" s="11" t="s">
        <v>105</v>
      </c>
      <c r="H7" s="47" t="s">
        <v>217</v>
      </c>
      <c r="I7" s="11" t="s">
        <v>99</v>
      </c>
      <c r="J7" s="11" t="s">
        <v>177</v>
      </c>
      <c r="K7" s="1" t="s">
        <v>32</v>
      </c>
      <c r="L7" s="11" t="s">
        <v>62</v>
      </c>
      <c r="M7" s="1" t="s">
        <v>2</v>
      </c>
      <c r="N7" s="11" t="s">
        <v>10</v>
      </c>
      <c r="O7" s="1" t="s">
        <v>15</v>
      </c>
      <c r="P7" s="1" t="s">
        <v>0</v>
      </c>
    </row>
    <row r="8" spans="2:18" ht="27.6" x14ac:dyDescent="0.25">
      <c r="B8" s="178" t="s">
        <v>21</v>
      </c>
      <c r="C8" s="166" t="s">
        <v>4</v>
      </c>
      <c r="D8" s="183" t="s">
        <v>146</v>
      </c>
      <c r="E8" s="10" t="s">
        <v>33</v>
      </c>
      <c r="F8" s="12" t="s">
        <v>108</v>
      </c>
      <c r="G8" s="27">
        <v>2</v>
      </c>
      <c r="H8" s="48">
        <f>G8*3</f>
        <v>6</v>
      </c>
      <c r="I8" s="5"/>
      <c r="J8" s="4"/>
      <c r="K8" s="4" t="s">
        <v>219</v>
      </c>
      <c r="L8" s="4" t="str">
        <f ca="1">IF(N8-TODAY()&gt;7,"&lt;Please provide the PCV task to follow&gt;"," ")</f>
        <v xml:space="preserve"> </v>
      </c>
      <c r="M8" s="4"/>
      <c r="N8" s="4"/>
      <c r="O8" s="4"/>
      <c r="P8" s="4"/>
    </row>
    <row r="9" spans="2:18" ht="55.2" x14ac:dyDescent="0.25">
      <c r="B9" s="179"/>
      <c r="C9" s="167"/>
      <c r="D9" s="184"/>
      <c r="E9" s="10" t="s">
        <v>34</v>
      </c>
      <c r="F9" s="12" t="s">
        <v>109</v>
      </c>
      <c r="G9" s="27">
        <v>1</v>
      </c>
      <c r="H9" s="48">
        <f t="shared" ref="H9:H67" si="0">G9*3</f>
        <v>3</v>
      </c>
      <c r="I9" s="36"/>
      <c r="J9" s="4"/>
      <c r="K9" s="10" t="s">
        <v>233</v>
      </c>
      <c r="L9" s="51" t="s">
        <v>239</v>
      </c>
      <c r="M9" s="4" t="s">
        <v>228</v>
      </c>
      <c r="N9" s="49">
        <v>43921</v>
      </c>
      <c r="O9" s="4" t="s">
        <v>229</v>
      </c>
      <c r="P9" s="4"/>
    </row>
    <row r="10" spans="2:18" ht="27.6" x14ac:dyDescent="0.25">
      <c r="B10" s="179"/>
      <c r="C10" s="167"/>
      <c r="D10" s="184"/>
      <c r="E10" s="10" t="s">
        <v>35</v>
      </c>
      <c r="F10" s="12" t="s">
        <v>110</v>
      </c>
      <c r="G10" s="27">
        <v>3</v>
      </c>
      <c r="H10" s="48">
        <f t="shared" si="0"/>
        <v>9</v>
      </c>
      <c r="I10" s="36"/>
      <c r="J10" s="4"/>
      <c r="K10" s="4" t="str">
        <f>IF(I10 &lt; 85,"&lt;Please put comment for improvement&gt;","Ok")</f>
        <v>&lt;Please put comment for improvement&gt;</v>
      </c>
      <c r="L10" s="4" t="str">
        <f t="shared" ref="L10:L67" ca="1" si="1">IF(N10-TODAY()&gt;7,"&lt;Please provide the PCV task to follow&gt;"," ")</f>
        <v xml:space="preserve"> </v>
      </c>
      <c r="M10" s="4"/>
      <c r="N10" s="4"/>
      <c r="O10" s="4"/>
      <c r="P10" s="4"/>
    </row>
    <row r="11" spans="2:18" x14ac:dyDescent="0.25">
      <c r="B11" s="179"/>
      <c r="C11" s="167"/>
      <c r="D11" s="184"/>
      <c r="E11" s="10" t="s">
        <v>148</v>
      </c>
      <c r="F11" s="10"/>
      <c r="G11" s="27">
        <v>2</v>
      </c>
      <c r="H11" s="48">
        <f t="shared" si="0"/>
        <v>6</v>
      </c>
      <c r="I11" s="36"/>
      <c r="J11" s="4"/>
      <c r="K11" s="4" t="s">
        <v>226</v>
      </c>
      <c r="L11" s="4" t="str">
        <f ca="1">IF(N11-TODAY()&gt;7,"&lt;Please provide the PCV task to follow&gt;"," ")</f>
        <v xml:space="preserve"> </v>
      </c>
      <c r="M11" s="4"/>
      <c r="N11" s="4"/>
      <c r="O11" s="4"/>
      <c r="P11" s="4"/>
    </row>
    <row r="12" spans="2:18" ht="27.6" x14ac:dyDescent="0.25">
      <c r="B12" s="179"/>
      <c r="C12" s="168"/>
      <c r="D12" s="184"/>
      <c r="E12" s="10" t="s">
        <v>159</v>
      </c>
      <c r="F12" s="12" t="s">
        <v>160</v>
      </c>
      <c r="G12" s="27">
        <v>2</v>
      </c>
      <c r="H12" s="48">
        <f t="shared" si="0"/>
        <v>6</v>
      </c>
      <c r="I12" s="36"/>
      <c r="J12" s="4"/>
      <c r="K12" s="4" t="str">
        <f t="shared" ref="K12:K51" si="2">IF(I12 &lt; 85,"&lt;Please put comment for improvement&gt;","Ok")</f>
        <v>&lt;Please put comment for improvement&gt;</v>
      </c>
      <c r="L12" s="4" t="str">
        <f t="shared" ca="1" si="1"/>
        <v xml:space="preserve"> </v>
      </c>
      <c r="M12" s="4"/>
      <c r="N12" s="4"/>
      <c r="O12" s="4"/>
      <c r="P12" s="4"/>
    </row>
    <row r="13" spans="2:18" ht="27.6" x14ac:dyDescent="0.25">
      <c r="B13" s="179"/>
      <c r="C13" s="166" t="s">
        <v>18</v>
      </c>
      <c r="D13" s="184"/>
      <c r="E13" s="10" t="s">
        <v>36</v>
      </c>
      <c r="F13" s="10"/>
      <c r="G13" s="27">
        <v>1</v>
      </c>
      <c r="H13" s="48">
        <f t="shared" si="0"/>
        <v>3</v>
      </c>
      <c r="I13" s="36"/>
      <c r="J13" s="4"/>
      <c r="K13" s="4" t="s">
        <v>238</v>
      </c>
      <c r="L13" s="4" t="str">
        <f t="shared" ca="1" si="1"/>
        <v xml:space="preserve"> </v>
      </c>
      <c r="M13" s="4"/>
      <c r="N13" s="4"/>
      <c r="O13" s="4"/>
      <c r="P13" s="4"/>
    </row>
    <row r="14" spans="2:18" x14ac:dyDescent="0.25">
      <c r="B14" s="179"/>
      <c r="C14" s="168"/>
      <c r="D14" s="184"/>
      <c r="E14" s="10" t="s">
        <v>112</v>
      </c>
      <c r="F14" s="12" t="s">
        <v>113</v>
      </c>
      <c r="G14" s="27">
        <v>2</v>
      </c>
      <c r="H14" s="48">
        <f t="shared" si="0"/>
        <v>6</v>
      </c>
      <c r="I14" s="36"/>
      <c r="J14" s="4"/>
      <c r="K14" s="4"/>
      <c r="L14" s="4" t="str">
        <f t="shared" ca="1" si="1"/>
        <v xml:space="preserve"> </v>
      </c>
      <c r="M14" s="4"/>
      <c r="N14" s="4"/>
      <c r="O14" s="4"/>
      <c r="P14" s="4"/>
    </row>
    <row r="15" spans="2:18" x14ac:dyDescent="0.25">
      <c r="B15" s="179"/>
      <c r="C15" s="166" t="s">
        <v>19</v>
      </c>
      <c r="D15" s="184"/>
      <c r="E15" s="40" t="s">
        <v>38</v>
      </c>
      <c r="F15" s="10"/>
      <c r="G15" s="27">
        <v>1</v>
      </c>
      <c r="H15" s="48">
        <f t="shared" si="0"/>
        <v>3</v>
      </c>
      <c r="I15" s="36"/>
      <c r="J15" s="4"/>
      <c r="K15" s="4" t="str">
        <f t="shared" si="2"/>
        <v>&lt;Please put comment for improvement&gt;</v>
      </c>
      <c r="L15" s="4" t="str">
        <f t="shared" ca="1" si="1"/>
        <v xml:space="preserve"> </v>
      </c>
      <c r="M15" s="4"/>
      <c r="N15" s="4"/>
      <c r="O15" s="4"/>
      <c r="P15" s="4"/>
    </row>
    <row r="16" spans="2:18" ht="27.6" x14ac:dyDescent="0.25">
      <c r="B16" s="179"/>
      <c r="C16" s="167"/>
      <c r="D16" s="184"/>
      <c r="E16" s="10" t="s">
        <v>39</v>
      </c>
      <c r="F16" s="10"/>
      <c r="G16" s="27">
        <v>3</v>
      </c>
      <c r="H16" s="48">
        <f t="shared" si="0"/>
        <v>9</v>
      </c>
      <c r="I16" s="36"/>
      <c r="J16" s="4"/>
      <c r="K16" s="4" t="str">
        <f t="shared" si="2"/>
        <v>&lt;Please put comment for improvement&gt;</v>
      </c>
      <c r="L16" s="4" t="str">
        <f t="shared" ca="1" si="1"/>
        <v xml:space="preserve"> </v>
      </c>
      <c r="M16" s="4"/>
      <c r="N16" s="4"/>
      <c r="O16" s="4"/>
      <c r="P16" s="4"/>
    </row>
    <row r="17" spans="2:16" ht="27.6" x14ac:dyDescent="0.25">
      <c r="B17" s="179"/>
      <c r="C17" s="167"/>
      <c r="D17" s="184"/>
      <c r="E17" s="10" t="s">
        <v>149</v>
      </c>
      <c r="F17" s="12" t="s">
        <v>150</v>
      </c>
      <c r="G17" s="27">
        <v>2</v>
      </c>
      <c r="H17" s="48">
        <f t="shared" si="0"/>
        <v>6</v>
      </c>
      <c r="I17" s="36"/>
      <c r="J17" s="4"/>
      <c r="K17" s="4" t="str">
        <f t="shared" si="2"/>
        <v>&lt;Please put comment for improvement&gt;</v>
      </c>
      <c r="L17" s="4" t="str">
        <f ca="1">IF(N17-TODAY()&gt;7,"&lt;Please provide the PCV task to follow&gt;"," ")</f>
        <v xml:space="preserve"> </v>
      </c>
      <c r="M17" s="4"/>
      <c r="N17" s="4"/>
      <c r="O17" s="4"/>
      <c r="P17" s="4"/>
    </row>
    <row r="18" spans="2:16" x14ac:dyDescent="0.25">
      <c r="B18" s="179"/>
      <c r="C18" s="168"/>
      <c r="D18" s="185"/>
      <c r="E18" s="10" t="s">
        <v>161</v>
      </c>
      <c r="F18" s="12"/>
      <c r="G18" s="27">
        <v>2</v>
      </c>
      <c r="H18" s="48">
        <f t="shared" si="0"/>
        <v>6</v>
      </c>
      <c r="I18" s="36"/>
      <c r="J18" s="4"/>
      <c r="K18" s="4" t="str">
        <f t="shared" si="2"/>
        <v>&lt;Please put comment for improvement&gt;</v>
      </c>
      <c r="L18" s="4" t="str">
        <f t="shared" ca="1" si="1"/>
        <v xml:space="preserve"> </v>
      </c>
      <c r="M18" s="4"/>
      <c r="N18" s="4"/>
      <c r="O18" s="4"/>
      <c r="P18" s="4"/>
    </row>
    <row r="19" spans="2:16" ht="41.4" customHeight="1" x14ac:dyDescent="0.25">
      <c r="B19" s="180" t="s">
        <v>16</v>
      </c>
      <c r="C19" s="166" t="s">
        <v>71</v>
      </c>
      <c r="D19" s="141" t="s">
        <v>146</v>
      </c>
      <c r="E19" s="10" t="s">
        <v>155</v>
      </c>
      <c r="F19" s="12" t="s">
        <v>156</v>
      </c>
      <c r="G19" s="27">
        <v>1</v>
      </c>
      <c r="H19" s="48">
        <f t="shared" si="0"/>
        <v>3</v>
      </c>
      <c r="I19" s="36"/>
      <c r="J19" s="4"/>
      <c r="K19" s="4" t="s">
        <v>335</v>
      </c>
      <c r="L19" s="4" t="str">
        <f t="shared" ca="1" si="1"/>
        <v xml:space="preserve"> </v>
      </c>
      <c r="M19" s="4"/>
      <c r="N19" s="4"/>
      <c r="O19" s="4"/>
      <c r="P19" s="4"/>
    </row>
    <row r="20" spans="2:16" x14ac:dyDescent="0.25">
      <c r="B20" s="181"/>
      <c r="C20" s="167"/>
      <c r="D20" s="142"/>
      <c r="E20" s="10" t="s">
        <v>162</v>
      </c>
      <c r="F20" s="10"/>
      <c r="G20" s="27">
        <v>3</v>
      </c>
      <c r="H20" s="48">
        <f t="shared" si="0"/>
        <v>9</v>
      </c>
      <c r="I20" s="36"/>
      <c r="J20" s="4"/>
      <c r="K20" s="4" t="str">
        <f t="shared" si="2"/>
        <v>&lt;Please put comment for improvement&gt;</v>
      </c>
      <c r="L20" s="4" t="str">
        <f ca="1">IF(N20-TODAY()&gt;7,"&lt;Please provide the PCV task to follow&gt;"," ")</f>
        <v xml:space="preserve"> </v>
      </c>
      <c r="M20" s="4"/>
      <c r="N20" s="4"/>
      <c r="O20" s="4"/>
      <c r="P20" s="4"/>
    </row>
    <row r="21" spans="2:16" x14ac:dyDescent="0.25">
      <c r="B21" s="181"/>
      <c r="C21" s="167"/>
      <c r="D21" s="142"/>
      <c r="E21" s="10" t="s">
        <v>163</v>
      </c>
      <c r="F21" s="10"/>
      <c r="G21" s="27">
        <v>3</v>
      </c>
      <c r="H21" s="48">
        <f t="shared" si="0"/>
        <v>9</v>
      </c>
      <c r="I21" s="36"/>
      <c r="J21" s="4"/>
      <c r="K21" s="4" t="str">
        <f t="shared" si="2"/>
        <v>&lt;Please put comment for improvement&gt;</v>
      </c>
      <c r="L21" s="4" t="str">
        <f t="shared" ca="1" si="1"/>
        <v xml:space="preserve"> </v>
      </c>
      <c r="M21" s="4"/>
      <c r="N21" s="4"/>
      <c r="O21" s="4"/>
      <c r="P21" s="4"/>
    </row>
    <row r="22" spans="2:16" x14ac:dyDescent="0.25">
      <c r="B22" s="181"/>
      <c r="C22" s="167"/>
      <c r="D22" s="142"/>
      <c r="E22" s="10" t="s">
        <v>164</v>
      </c>
      <c r="F22" s="10"/>
      <c r="G22" s="27">
        <v>1</v>
      </c>
      <c r="H22" s="48">
        <f t="shared" si="0"/>
        <v>3</v>
      </c>
      <c r="I22" s="36" t="s">
        <v>11</v>
      </c>
      <c r="J22" s="4"/>
      <c r="K22" s="4" t="str">
        <f t="shared" si="2"/>
        <v>Ok</v>
      </c>
      <c r="L22" s="4" t="str">
        <f t="shared" ca="1" si="1"/>
        <v xml:space="preserve"> </v>
      </c>
      <c r="M22" s="4"/>
      <c r="N22" s="4"/>
      <c r="O22" s="4"/>
      <c r="P22" s="4"/>
    </row>
    <row r="23" spans="2:16" ht="41.4" x14ac:dyDescent="0.25">
      <c r="B23" s="181"/>
      <c r="C23" s="167"/>
      <c r="D23" s="142"/>
      <c r="E23" s="12" t="s">
        <v>169</v>
      </c>
      <c r="F23" s="10"/>
      <c r="G23" s="27">
        <v>1</v>
      </c>
      <c r="H23" s="48">
        <f t="shared" si="0"/>
        <v>3</v>
      </c>
      <c r="I23" s="36"/>
      <c r="J23" s="4"/>
      <c r="K23" s="4" t="str">
        <f t="shared" si="2"/>
        <v>&lt;Please put comment for improvement&gt;</v>
      </c>
      <c r="L23" s="4" t="str">
        <f ca="1">IF(N23-TODAY()&gt;7,"&lt;Please provide the PCV task to follow&gt;"," ")</f>
        <v xml:space="preserve"> </v>
      </c>
      <c r="M23" s="4"/>
      <c r="N23" s="4"/>
      <c r="O23" s="4"/>
      <c r="P23" s="4"/>
    </row>
    <row r="24" spans="2:16" ht="27.6" x14ac:dyDescent="0.25">
      <c r="B24" s="181"/>
      <c r="C24" s="167"/>
      <c r="D24" s="142"/>
      <c r="E24" s="10" t="s">
        <v>170</v>
      </c>
      <c r="F24" s="10"/>
      <c r="G24" s="27">
        <v>3</v>
      </c>
      <c r="H24" s="48">
        <f t="shared" si="0"/>
        <v>9</v>
      </c>
      <c r="I24" s="36"/>
      <c r="J24" s="4"/>
      <c r="K24" s="4" t="str">
        <f t="shared" si="2"/>
        <v>&lt;Please put comment for improvement&gt;</v>
      </c>
      <c r="L24" s="4" t="str">
        <f t="shared" ca="1" si="1"/>
        <v xml:space="preserve"> </v>
      </c>
      <c r="M24" s="4"/>
      <c r="N24" s="4"/>
      <c r="O24" s="4"/>
      <c r="P24" s="4"/>
    </row>
    <row r="25" spans="2:16" ht="27.6" x14ac:dyDescent="0.25">
      <c r="B25" s="181"/>
      <c r="C25" s="167"/>
      <c r="D25" s="142"/>
      <c r="E25" s="10" t="s">
        <v>171</v>
      </c>
      <c r="F25" s="10"/>
      <c r="G25" s="27">
        <v>3</v>
      </c>
      <c r="H25" s="48">
        <f t="shared" si="0"/>
        <v>9</v>
      </c>
      <c r="I25" s="36"/>
      <c r="J25" s="4"/>
      <c r="K25" s="4" t="s">
        <v>334</v>
      </c>
      <c r="L25" s="4" t="str">
        <f ca="1">IF(N25-TODAY()&gt;7,"&lt;Please provide the PCV task to follow&gt;"," ")</f>
        <v xml:space="preserve"> </v>
      </c>
      <c r="M25" s="4"/>
      <c r="N25" s="4"/>
      <c r="O25" s="4"/>
      <c r="P25" s="4"/>
    </row>
    <row r="26" spans="2:16" x14ac:dyDescent="0.25">
      <c r="B26" s="181"/>
      <c r="C26" s="168"/>
      <c r="D26" s="142"/>
      <c r="E26" s="10" t="s">
        <v>172</v>
      </c>
      <c r="F26" s="10"/>
      <c r="G26" s="27">
        <v>3</v>
      </c>
      <c r="H26" s="48">
        <f t="shared" si="0"/>
        <v>9</v>
      </c>
      <c r="I26" s="36"/>
      <c r="J26" s="4"/>
      <c r="K26" s="4" t="str">
        <f t="shared" si="2"/>
        <v>&lt;Please put comment for improvement&gt;</v>
      </c>
      <c r="L26" s="4" t="str">
        <f ca="1">IF(N26-TODAY()&gt;7,"&lt;Please provide the PCV task to follow&gt;"," ")</f>
        <v xml:space="preserve"> </v>
      </c>
      <c r="M26" s="4"/>
      <c r="N26" s="4"/>
      <c r="O26" s="4"/>
      <c r="P26" s="4"/>
    </row>
    <row r="27" spans="2:16" ht="27.6" x14ac:dyDescent="0.25">
      <c r="B27" s="181"/>
      <c r="C27" s="56" t="s">
        <v>25</v>
      </c>
      <c r="D27" s="142"/>
      <c r="E27" s="10" t="s">
        <v>40</v>
      </c>
      <c r="F27" s="10" t="s">
        <v>41</v>
      </c>
      <c r="G27" s="27">
        <v>3</v>
      </c>
      <c r="H27" s="48">
        <f t="shared" si="0"/>
        <v>9</v>
      </c>
      <c r="I27" s="36"/>
      <c r="J27" s="4"/>
      <c r="K27" s="4" t="s">
        <v>336</v>
      </c>
      <c r="L27" s="4" t="str">
        <f t="shared" ca="1" si="1"/>
        <v xml:space="preserve"> </v>
      </c>
      <c r="M27" s="4"/>
      <c r="N27" s="4"/>
      <c r="O27" s="4"/>
      <c r="P27" s="4"/>
    </row>
    <row r="28" spans="2:16" ht="41.4" x14ac:dyDescent="0.25">
      <c r="B28" s="181"/>
      <c r="C28" s="56" t="s">
        <v>26</v>
      </c>
      <c r="D28" s="142"/>
      <c r="E28" s="12" t="s">
        <v>42</v>
      </c>
      <c r="F28" s="10"/>
      <c r="G28" s="27">
        <v>2</v>
      </c>
      <c r="H28" s="48">
        <f t="shared" si="0"/>
        <v>6</v>
      </c>
      <c r="I28" s="36" t="s">
        <v>11</v>
      </c>
      <c r="J28" s="4"/>
      <c r="K28" s="4" t="str">
        <f t="shared" si="2"/>
        <v>Ok</v>
      </c>
      <c r="L28" s="4" t="str">
        <f t="shared" ca="1" si="1"/>
        <v xml:space="preserve"> </v>
      </c>
      <c r="M28" s="4"/>
      <c r="N28" s="4"/>
      <c r="O28" s="4"/>
      <c r="P28" s="4"/>
    </row>
    <row r="29" spans="2:16" x14ac:dyDescent="0.25">
      <c r="B29" s="181"/>
      <c r="C29" s="166" t="s">
        <v>51</v>
      </c>
      <c r="D29" s="142"/>
      <c r="E29" s="12" t="s">
        <v>43</v>
      </c>
      <c r="F29" s="10"/>
      <c r="G29" s="27">
        <v>1</v>
      </c>
      <c r="H29" s="48">
        <f t="shared" si="0"/>
        <v>3</v>
      </c>
      <c r="I29" s="36"/>
      <c r="J29" s="4"/>
      <c r="K29" s="4" t="str">
        <f t="shared" si="2"/>
        <v>&lt;Please put comment for improvement&gt;</v>
      </c>
      <c r="L29" s="4" t="str">
        <f t="shared" ca="1" si="1"/>
        <v xml:space="preserve"> </v>
      </c>
      <c r="M29" s="4"/>
      <c r="N29" s="4"/>
      <c r="O29" s="4"/>
      <c r="P29" s="4"/>
    </row>
    <row r="30" spans="2:16" x14ac:dyDescent="0.25">
      <c r="B30" s="181"/>
      <c r="C30" s="167"/>
      <c r="D30" s="142"/>
      <c r="E30" s="12" t="s">
        <v>44</v>
      </c>
      <c r="F30" s="10"/>
      <c r="G30" s="27">
        <v>1</v>
      </c>
      <c r="H30" s="48">
        <f t="shared" si="0"/>
        <v>3</v>
      </c>
      <c r="I30" s="36"/>
      <c r="J30" s="4"/>
      <c r="K30" s="4" t="str">
        <f t="shared" si="2"/>
        <v>&lt;Please put comment for improvement&gt;</v>
      </c>
      <c r="L30" s="4" t="str">
        <f t="shared" ca="1" si="1"/>
        <v xml:space="preserve"> </v>
      </c>
      <c r="M30" s="4"/>
      <c r="N30" s="4"/>
      <c r="O30" s="4"/>
      <c r="P30" s="4"/>
    </row>
    <row r="31" spans="2:16" x14ac:dyDescent="0.25">
      <c r="B31" s="181"/>
      <c r="C31" s="167"/>
      <c r="D31" s="142"/>
      <c r="E31" s="12" t="s">
        <v>45</v>
      </c>
      <c r="F31" s="10"/>
      <c r="G31" s="27">
        <v>1</v>
      </c>
      <c r="H31" s="48">
        <f t="shared" si="0"/>
        <v>3</v>
      </c>
      <c r="I31" s="36"/>
      <c r="J31" s="4"/>
      <c r="K31" s="4" t="str">
        <f t="shared" si="2"/>
        <v>&lt;Please put comment for improvement&gt;</v>
      </c>
      <c r="L31" s="4" t="str">
        <f t="shared" ca="1" si="1"/>
        <v xml:space="preserve"> </v>
      </c>
      <c r="M31" s="4"/>
      <c r="N31" s="4"/>
      <c r="O31" s="4"/>
      <c r="P31" s="4"/>
    </row>
    <row r="32" spans="2:16" x14ac:dyDescent="0.25">
      <c r="B32" s="181"/>
      <c r="C32" s="167"/>
      <c r="D32" s="142"/>
      <c r="E32" s="12" t="s">
        <v>46</v>
      </c>
      <c r="F32" s="10"/>
      <c r="G32" s="27">
        <v>1</v>
      </c>
      <c r="H32" s="48">
        <f t="shared" si="0"/>
        <v>3</v>
      </c>
      <c r="I32" s="36"/>
      <c r="J32" s="4"/>
      <c r="K32" s="4" t="str">
        <f t="shared" si="2"/>
        <v>&lt;Please put comment for improvement&gt;</v>
      </c>
      <c r="L32" s="4" t="str">
        <f t="shared" ca="1" si="1"/>
        <v xml:space="preserve"> </v>
      </c>
      <c r="M32" s="4"/>
      <c r="N32" s="4"/>
      <c r="O32" s="4"/>
      <c r="P32" s="4"/>
    </row>
    <row r="33" spans="2:16" x14ac:dyDescent="0.25">
      <c r="B33" s="181"/>
      <c r="C33" s="167"/>
      <c r="D33" s="142"/>
      <c r="E33" s="12" t="s">
        <v>47</v>
      </c>
      <c r="F33" s="10"/>
      <c r="G33" s="27">
        <v>1</v>
      </c>
      <c r="H33" s="48">
        <f t="shared" si="0"/>
        <v>3</v>
      </c>
      <c r="I33" s="36"/>
      <c r="J33" s="4"/>
      <c r="K33" s="4" t="str">
        <f t="shared" si="2"/>
        <v>&lt;Please put comment for improvement&gt;</v>
      </c>
      <c r="L33" s="4" t="str">
        <f t="shared" ca="1" si="1"/>
        <v xml:space="preserve"> </v>
      </c>
      <c r="M33" s="4"/>
      <c r="N33" s="4"/>
      <c r="O33" s="4"/>
      <c r="P33" s="4"/>
    </row>
    <row r="34" spans="2:16" x14ac:dyDescent="0.25">
      <c r="B34" s="181"/>
      <c r="C34" s="167"/>
      <c r="D34" s="142"/>
      <c r="E34" s="12" t="s">
        <v>48</v>
      </c>
      <c r="F34" s="10"/>
      <c r="G34" s="27">
        <v>1</v>
      </c>
      <c r="H34" s="48">
        <f t="shared" si="0"/>
        <v>3</v>
      </c>
      <c r="I34" s="36"/>
      <c r="J34" s="4"/>
      <c r="K34" s="4" t="str">
        <f t="shared" si="2"/>
        <v>&lt;Please put comment for improvement&gt;</v>
      </c>
      <c r="L34" s="4" t="str">
        <f t="shared" ca="1" si="1"/>
        <v xml:space="preserve"> </v>
      </c>
      <c r="M34" s="4"/>
      <c r="N34" s="4"/>
      <c r="O34" s="4"/>
      <c r="P34" s="4"/>
    </row>
    <row r="35" spans="2:16" x14ac:dyDescent="0.25">
      <c r="B35" s="181"/>
      <c r="C35" s="167"/>
      <c r="D35" s="142"/>
      <c r="E35" s="12" t="s">
        <v>49</v>
      </c>
      <c r="F35" s="10"/>
      <c r="G35" s="27">
        <v>1</v>
      </c>
      <c r="H35" s="48">
        <f t="shared" si="0"/>
        <v>3</v>
      </c>
      <c r="I35" s="36"/>
      <c r="J35" s="4"/>
      <c r="K35" s="4" t="str">
        <f t="shared" si="2"/>
        <v>&lt;Please put comment for improvement&gt;</v>
      </c>
      <c r="L35" s="4" t="str">
        <f t="shared" ca="1" si="1"/>
        <v xml:space="preserve"> </v>
      </c>
      <c r="M35" s="4"/>
      <c r="N35" s="4"/>
      <c r="O35" s="4"/>
      <c r="P35" s="4"/>
    </row>
    <row r="36" spans="2:16" ht="27.6" x14ac:dyDescent="0.25">
      <c r="B36" s="181"/>
      <c r="C36" s="168"/>
      <c r="D36" s="142"/>
      <c r="E36" s="12" t="s">
        <v>50</v>
      </c>
      <c r="F36" s="10"/>
      <c r="G36" s="27">
        <v>1</v>
      </c>
      <c r="H36" s="48">
        <f t="shared" si="0"/>
        <v>3</v>
      </c>
      <c r="I36" s="36"/>
      <c r="J36" s="4"/>
      <c r="K36" s="4" t="str">
        <f t="shared" si="2"/>
        <v>&lt;Please put comment for improvement&gt;</v>
      </c>
      <c r="L36" s="4" t="str">
        <f t="shared" ca="1" si="1"/>
        <v xml:space="preserve"> </v>
      </c>
      <c r="M36" s="4"/>
      <c r="N36" s="4"/>
      <c r="O36" s="4"/>
      <c r="P36" s="4"/>
    </row>
    <row r="37" spans="2:16" ht="69" x14ac:dyDescent="0.25">
      <c r="B37" s="181"/>
      <c r="C37" s="52" t="s">
        <v>52</v>
      </c>
      <c r="D37" s="142"/>
      <c r="E37" s="12" t="s">
        <v>151</v>
      </c>
      <c r="F37" s="10"/>
      <c r="G37" s="27">
        <v>1</v>
      </c>
      <c r="H37" s="48">
        <f t="shared" si="0"/>
        <v>3</v>
      </c>
      <c r="I37" s="36"/>
      <c r="J37" s="4"/>
      <c r="K37" s="10" t="s">
        <v>338</v>
      </c>
      <c r="L37" s="4" t="str">
        <f ca="1">IF(N37-TODAY()&gt;7,"&lt;Please provide the PCV task to follow&gt;"," ")</f>
        <v xml:space="preserve"> </v>
      </c>
      <c r="M37" s="4"/>
      <c r="N37" s="4"/>
      <c r="O37" s="4"/>
      <c r="P37" s="4"/>
    </row>
    <row r="38" spans="2:16" ht="41.4" x14ac:dyDescent="0.25">
      <c r="B38" s="181"/>
      <c r="C38" s="53"/>
      <c r="D38" s="142"/>
      <c r="E38" s="12" t="s">
        <v>165</v>
      </c>
      <c r="F38" s="10" t="s">
        <v>168</v>
      </c>
      <c r="G38" s="27">
        <v>1</v>
      </c>
      <c r="H38" s="48">
        <f t="shared" si="0"/>
        <v>3</v>
      </c>
      <c r="I38" s="36"/>
      <c r="J38" s="4"/>
      <c r="K38" s="7" t="s">
        <v>337</v>
      </c>
      <c r="L38" s="4" t="str">
        <f ca="1">IF(N38-TODAY()&gt;7,"&lt;Please provide the PCV task to follow&gt;"," ")</f>
        <v xml:space="preserve"> </v>
      </c>
      <c r="M38" s="4"/>
      <c r="N38" s="4"/>
      <c r="O38" s="4"/>
      <c r="P38" s="4"/>
    </row>
    <row r="39" spans="2:16" ht="41.4" x14ac:dyDescent="0.25">
      <c r="B39" s="181"/>
      <c r="C39" s="53"/>
      <c r="D39" s="142"/>
      <c r="E39" s="12" t="s">
        <v>166</v>
      </c>
      <c r="F39" s="12" t="s">
        <v>115</v>
      </c>
      <c r="G39" s="27">
        <v>3</v>
      </c>
      <c r="H39" s="48">
        <f t="shared" si="0"/>
        <v>9</v>
      </c>
      <c r="I39" s="36" t="s">
        <v>11</v>
      </c>
      <c r="J39" s="4"/>
      <c r="K39" s="4" t="s">
        <v>339</v>
      </c>
      <c r="L39" s="4" t="str">
        <f ca="1">IF(N39-TODAY()&gt;7,"&lt;Please provide the PCV task to follow&gt;"," ")</f>
        <v xml:space="preserve"> </v>
      </c>
      <c r="M39" s="4"/>
      <c r="N39" s="4"/>
      <c r="O39" s="4"/>
      <c r="P39" s="4"/>
    </row>
    <row r="40" spans="2:16" ht="27.6" x14ac:dyDescent="0.25">
      <c r="B40" s="181"/>
      <c r="C40" s="53"/>
      <c r="D40" s="142"/>
      <c r="E40" s="10" t="s">
        <v>167</v>
      </c>
      <c r="F40" s="10"/>
      <c r="G40" s="27">
        <v>1</v>
      </c>
      <c r="H40" s="48">
        <f t="shared" si="0"/>
        <v>3</v>
      </c>
      <c r="I40" s="36" t="s">
        <v>11</v>
      </c>
      <c r="J40" s="4"/>
      <c r="K40" s="4" t="str">
        <f t="shared" si="2"/>
        <v>Ok</v>
      </c>
      <c r="L40" s="4" t="str">
        <f ca="1">IF(N40-TODAY()&gt;7,"&lt;Please provide the PCV task to follow&gt;"," ")</f>
        <v xml:space="preserve"> </v>
      </c>
      <c r="M40" s="4"/>
      <c r="N40" s="4"/>
      <c r="O40" s="4"/>
      <c r="P40" s="4"/>
    </row>
    <row r="41" spans="2:16" ht="27.6" x14ac:dyDescent="0.25">
      <c r="B41" s="181"/>
      <c r="C41" s="52" t="s">
        <v>192</v>
      </c>
      <c r="D41" s="142"/>
      <c r="E41" s="22" t="s">
        <v>93</v>
      </c>
      <c r="F41" s="22"/>
      <c r="G41" s="27">
        <v>1</v>
      </c>
      <c r="H41" s="48">
        <f t="shared" si="0"/>
        <v>3</v>
      </c>
      <c r="I41" s="36"/>
      <c r="J41" s="4"/>
      <c r="K41" s="7" t="s">
        <v>340</v>
      </c>
      <c r="L41" s="4" t="str">
        <f t="shared" ca="1" si="1"/>
        <v xml:space="preserve"> </v>
      </c>
      <c r="M41" s="4"/>
      <c r="N41" s="4"/>
      <c r="O41" s="4"/>
      <c r="P41" s="4"/>
    </row>
    <row r="42" spans="2:16" x14ac:dyDescent="0.25">
      <c r="B42" s="181"/>
      <c r="C42" s="53"/>
      <c r="D42" s="142"/>
      <c r="E42" s="22" t="s">
        <v>67</v>
      </c>
      <c r="F42" s="22"/>
      <c r="G42" s="27">
        <v>1</v>
      </c>
      <c r="H42" s="48">
        <f t="shared" si="0"/>
        <v>3</v>
      </c>
      <c r="I42" s="36"/>
      <c r="J42" s="4"/>
      <c r="K42" s="4" t="str">
        <f t="shared" si="2"/>
        <v>&lt;Please put comment for improvement&gt;</v>
      </c>
      <c r="L42" s="4" t="str">
        <f t="shared" ca="1" si="1"/>
        <v xml:space="preserve"> </v>
      </c>
      <c r="M42" s="4"/>
      <c r="N42" s="4"/>
      <c r="O42" s="4"/>
      <c r="P42" s="4"/>
    </row>
    <row r="43" spans="2:16" x14ac:dyDescent="0.25">
      <c r="B43" s="181"/>
      <c r="C43" s="53"/>
      <c r="D43" s="142"/>
      <c r="E43" s="22" t="s">
        <v>134</v>
      </c>
      <c r="F43" s="23" t="s">
        <v>136</v>
      </c>
      <c r="G43" s="27">
        <v>2</v>
      </c>
      <c r="H43" s="48">
        <f t="shared" si="0"/>
        <v>6</v>
      </c>
      <c r="I43" s="36"/>
      <c r="J43" s="4"/>
      <c r="K43" s="4" t="str">
        <f t="shared" si="2"/>
        <v>&lt;Please put comment for improvement&gt;</v>
      </c>
      <c r="L43" s="4"/>
      <c r="M43" s="4"/>
      <c r="N43" s="4"/>
      <c r="O43" s="4"/>
      <c r="P43" s="4"/>
    </row>
    <row r="44" spans="2:16" x14ac:dyDescent="0.25">
      <c r="B44" s="181"/>
      <c r="C44" s="53"/>
      <c r="D44" s="142"/>
      <c r="E44" s="22" t="s">
        <v>135</v>
      </c>
      <c r="F44" s="23" t="s">
        <v>137</v>
      </c>
      <c r="G44" s="27">
        <v>3</v>
      </c>
      <c r="H44" s="48">
        <f t="shared" si="0"/>
        <v>9</v>
      </c>
      <c r="I44" s="36"/>
      <c r="J44" s="4"/>
      <c r="K44" s="4" t="str">
        <f t="shared" si="2"/>
        <v>&lt;Please put comment for improvement&gt;</v>
      </c>
      <c r="L44" s="4" t="str">
        <f t="shared" ca="1" si="1"/>
        <v xml:space="preserve"> </v>
      </c>
      <c r="M44" s="4"/>
      <c r="N44" s="4"/>
      <c r="O44" s="4"/>
      <c r="P44" s="4"/>
    </row>
    <row r="45" spans="2:16" ht="41.4" x14ac:dyDescent="0.25">
      <c r="B45" s="182"/>
      <c r="C45" s="53"/>
      <c r="D45" s="143"/>
      <c r="E45" s="22" t="s">
        <v>114</v>
      </c>
      <c r="F45" s="23"/>
      <c r="G45" s="27">
        <v>1</v>
      </c>
      <c r="H45" s="48">
        <f t="shared" si="0"/>
        <v>3</v>
      </c>
      <c r="I45" s="36"/>
      <c r="J45" s="4"/>
      <c r="K45" s="4" t="str">
        <f t="shared" si="2"/>
        <v>&lt;Please put comment for improvement&gt;</v>
      </c>
      <c r="L45" s="4" t="str">
        <f t="shared" ca="1" si="1"/>
        <v xml:space="preserve"> </v>
      </c>
      <c r="M45" s="4"/>
      <c r="N45" s="4"/>
      <c r="O45" s="4"/>
      <c r="P45" s="4"/>
    </row>
    <row r="46" spans="2:16" ht="27.6" hidden="1" x14ac:dyDescent="0.25">
      <c r="B46" s="169" t="s">
        <v>27</v>
      </c>
      <c r="C46" s="166" t="s">
        <v>28</v>
      </c>
      <c r="D46" s="141" t="s">
        <v>146</v>
      </c>
      <c r="E46" s="10" t="s">
        <v>173</v>
      </c>
      <c r="F46" s="10"/>
      <c r="G46" s="27">
        <v>1</v>
      </c>
      <c r="H46" s="48">
        <f t="shared" si="0"/>
        <v>3</v>
      </c>
      <c r="I46" s="36"/>
      <c r="J46" s="4"/>
      <c r="K46" s="4" t="str">
        <f t="shared" si="2"/>
        <v>&lt;Please put comment for improvement&gt;</v>
      </c>
      <c r="L46" s="4" t="str">
        <f t="shared" ca="1" si="1"/>
        <v xml:space="preserve"> </v>
      </c>
      <c r="M46" s="4"/>
      <c r="N46" s="4"/>
      <c r="O46" s="4"/>
      <c r="P46" s="4"/>
    </row>
    <row r="47" spans="2:16" hidden="1" x14ac:dyDescent="0.25">
      <c r="B47" s="170"/>
      <c r="C47" s="167"/>
      <c r="D47" s="142"/>
      <c r="E47" s="10" t="s">
        <v>152</v>
      </c>
      <c r="F47" s="10"/>
      <c r="G47" s="27">
        <v>1</v>
      </c>
      <c r="H47" s="48">
        <f t="shared" si="0"/>
        <v>3</v>
      </c>
      <c r="I47" s="36"/>
      <c r="J47" s="4"/>
      <c r="K47" s="4" t="str">
        <f t="shared" si="2"/>
        <v>&lt;Please put comment for improvement&gt;</v>
      </c>
      <c r="L47" s="4" t="str">
        <f t="shared" ca="1" si="1"/>
        <v xml:space="preserve"> </v>
      </c>
      <c r="M47" s="4"/>
      <c r="N47" s="4"/>
      <c r="O47" s="4"/>
      <c r="P47" s="4"/>
    </row>
    <row r="48" spans="2:16" ht="27.6" hidden="1" x14ac:dyDescent="0.25">
      <c r="B48" s="170"/>
      <c r="C48" s="167"/>
      <c r="D48" s="142"/>
      <c r="E48" s="10" t="s">
        <v>153</v>
      </c>
      <c r="F48" s="10"/>
      <c r="G48" s="27">
        <v>1</v>
      </c>
      <c r="H48" s="48">
        <f t="shared" si="0"/>
        <v>3</v>
      </c>
      <c r="I48" s="36"/>
      <c r="J48" s="4"/>
      <c r="K48" s="4" t="str">
        <f t="shared" si="2"/>
        <v>&lt;Please put comment for improvement&gt;</v>
      </c>
      <c r="L48" s="4" t="str">
        <f t="shared" ca="1" si="1"/>
        <v xml:space="preserve"> </v>
      </c>
      <c r="M48" s="4"/>
      <c r="N48" s="4"/>
      <c r="O48" s="4"/>
      <c r="P48" s="4"/>
    </row>
    <row r="49" spans="2:17" hidden="1" x14ac:dyDescent="0.25">
      <c r="B49" s="170"/>
      <c r="C49" s="167"/>
      <c r="D49" s="142"/>
      <c r="E49" s="10" t="s">
        <v>53</v>
      </c>
      <c r="F49" s="10"/>
      <c r="G49" s="27">
        <v>1</v>
      </c>
      <c r="H49" s="48">
        <f t="shared" si="0"/>
        <v>3</v>
      </c>
      <c r="I49" s="36"/>
      <c r="J49" s="4"/>
      <c r="K49" s="4" t="str">
        <f t="shared" si="2"/>
        <v>&lt;Please put comment for improvement&gt;</v>
      </c>
      <c r="L49" s="4" t="str">
        <f t="shared" ca="1" si="1"/>
        <v xml:space="preserve"> </v>
      </c>
      <c r="M49" s="4"/>
      <c r="N49" s="4"/>
      <c r="O49" s="4"/>
      <c r="P49" s="4"/>
    </row>
    <row r="50" spans="2:17" ht="27.6" hidden="1" x14ac:dyDescent="0.25">
      <c r="B50" s="170"/>
      <c r="C50" s="167"/>
      <c r="D50" s="142"/>
      <c r="E50" s="10" t="s">
        <v>175</v>
      </c>
      <c r="F50" s="10"/>
      <c r="G50" s="27">
        <v>1</v>
      </c>
      <c r="H50" s="48">
        <f t="shared" si="0"/>
        <v>3</v>
      </c>
      <c r="I50" s="36"/>
      <c r="J50" s="4"/>
      <c r="K50" s="4" t="str">
        <f t="shared" si="2"/>
        <v>&lt;Please put comment for improvement&gt;</v>
      </c>
      <c r="L50" s="4" t="str">
        <f t="shared" ca="1" si="1"/>
        <v xml:space="preserve"> </v>
      </c>
      <c r="M50" s="4"/>
      <c r="N50" s="4"/>
      <c r="O50" s="4"/>
      <c r="P50" s="4"/>
    </row>
    <row r="51" spans="2:17" ht="27.6" hidden="1" x14ac:dyDescent="0.25">
      <c r="B51" s="170"/>
      <c r="C51" s="167"/>
      <c r="D51" s="143"/>
      <c r="E51" s="10" t="s">
        <v>174</v>
      </c>
      <c r="F51" s="10"/>
      <c r="G51" s="27">
        <v>2</v>
      </c>
      <c r="H51" s="48">
        <f t="shared" si="0"/>
        <v>6</v>
      </c>
      <c r="I51" s="36"/>
      <c r="J51" s="4"/>
      <c r="K51" s="4" t="str">
        <f t="shared" si="2"/>
        <v>&lt;Please put comment for improvement&gt;</v>
      </c>
      <c r="L51" s="4" t="str">
        <f t="shared" ca="1" si="1"/>
        <v xml:space="preserve"> </v>
      </c>
      <c r="M51" s="4"/>
      <c r="N51" s="4"/>
      <c r="O51" s="4"/>
      <c r="P51" s="4"/>
    </row>
    <row r="52" spans="2:17" ht="69" x14ac:dyDescent="0.25">
      <c r="B52" s="165" t="s">
        <v>54</v>
      </c>
      <c r="C52" s="173" t="s">
        <v>29</v>
      </c>
      <c r="D52" s="174" t="s">
        <v>146</v>
      </c>
      <c r="E52" s="10" t="s">
        <v>55</v>
      </c>
      <c r="F52" s="10"/>
      <c r="G52" s="27">
        <v>1</v>
      </c>
      <c r="H52" s="48">
        <f t="shared" si="0"/>
        <v>3</v>
      </c>
      <c r="I52" s="36"/>
      <c r="J52" s="4"/>
      <c r="K52" s="10" t="s">
        <v>344</v>
      </c>
      <c r="L52" s="4" t="str">
        <f t="shared" ca="1" si="1"/>
        <v xml:space="preserve"> </v>
      </c>
      <c r="M52" s="4"/>
      <c r="N52" s="4"/>
      <c r="O52" s="4"/>
      <c r="P52" s="4"/>
    </row>
    <row r="53" spans="2:17" ht="27.6" x14ac:dyDescent="0.25">
      <c r="B53" s="165"/>
      <c r="C53" s="173"/>
      <c r="D53" s="174"/>
      <c r="E53" s="10" t="s">
        <v>56</v>
      </c>
      <c r="F53" s="10"/>
      <c r="G53" s="27">
        <v>3</v>
      </c>
      <c r="H53" s="48">
        <f t="shared" si="0"/>
        <v>9</v>
      </c>
      <c r="I53" s="36"/>
      <c r="J53" s="4"/>
      <c r="K53" s="12" t="s">
        <v>341</v>
      </c>
      <c r="L53" s="51" t="s">
        <v>239</v>
      </c>
      <c r="M53" s="4" t="s">
        <v>230</v>
      </c>
      <c r="N53" s="49">
        <v>43906</v>
      </c>
      <c r="O53" s="4" t="s">
        <v>241</v>
      </c>
      <c r="P53" s="4"/>
    </row>
    <row r="54" spans="2:17" ht="27.6" x14ac:dyDescent="0.25">
      <c r="B54" s="165"/>
      <c r="C54" s="173"/>
      <c r="D54" s="174"/>
      <c r="E54" s="10" t="s">
        <v>154</v>
      </c>
      <c r="F54" s="10"/>
      <c r="G54" s="27">
        <v>1</v>
      </c>
      <c r="H54" s="48">
        <f t="shared" si="0"/>
        <v>3</v>
      </c>
      <c r="I54" s="36"/>
      <c r="J54" s="4"/>
      <c r="K54" s="12" t="s">
        <v>342</v>
      </c>
      <c r="L54" s="4" t="str">
        <f t="shared" ca="1" si="1"/>
        <v xml:space="preserve"> </v>
      </c>
      <c r="M54" s="4"/>
      <c r="N54" s="4"/>
      <c r="O54" s="4"/>
      <c r="P54" s="4"/>
    </row>
    <row r="55" spans="2:17" ht="109.2" customHeight="1" x14ac:dyDescent="0.25">
      <c r="B55" s="165"/>
      <c r="C55" s="173" t="s">
        <v>78</v>
      </c>
      <c r="D55" s="175" t="s">
        <v>79</v>
      </c>
      <c r="E55" s="18" t="s">
        <v>125</v>
      </c>
      <c r="F55" s="18" t="s">
        <v>126</v>
      </c>
      <c r="G55" s="37">
        <v>3</v>
      </c>
      <c r="H55" s="37">
        <f t="shared" ref="H55:H60" si="3">3*G55</f>
        <v>9</v>
      </c>
      <c r="I55" s="36"/>
      <c r="J55" s="36"/>
      <c r="K55" s="4" t="s">
        <v>343</v>
      </c>
      <c r="L55" s="4" t="str">
        <f t="shared" ref="L55:L60" ca="1" si="4">IF(N55-TODAY()&gt;7,"&lt;Please provide the PCV task to follow&gt;"," ")</f>
        <v xml:space="preserve"> </v>
      </c>
      <c r="M55" s="4"/>
      <c r="N55" s="36"/>
      <c r="O55" s="4"/>
      <c r="P55" s="4"/>
      <c r="Q55" s="20"/>
    </row>
    <row r="56" spans="2:17" ht="25.8" customHeight="1" x14ac:dyDescent="0.25">
      <c r="B56" s="165"/>
      <c r="C56" s="173"/>
      <c r="D56" s="175"/>
      <c r="E56" s="18" t="s">
        <v>124</v>
      </c>
      <c r="F56" s="19" t="s">
        <v>128</v>
      </c>
      <c r="G56" s="37">
        <v>2</v>
      </c>
      <c r="H56" s="37">
        <f t="shared" si="3"/>
        <v>6</v>
      </c>
      <c r="I56" s="36"/>
      <c r="J56" s="36"/>
      <c r="K56" s="4" t="s">
        <v>343</v>
      </c>
      <c r="L56" s="4" t="str">
        <f t="shared" ca="1" si="4"/>
        <v xml:space="preserve"> </v>
      </c>
      <c r="M56" s="4"/>
      <c r="N56" s="36"/>
      <c r="O56" s="4"/>
      <c r="P56" s="4"/>
      <c r="Q56" s="20"/>
    </row>
    <row r="57" spans="2:17" ht="25.8" customHeight="1" x14ac:dyDescent="0.25">
      <c r="B57" s="165"/>
      <c r="C57" s="173"/>
      <c r="D57" s="175"/>
      <c r="E57" s="18" t="s">
        <v>127</v>
      </c>
      <c r="F57" s="19" t="s">
        <v>86</v>
      </c>
      <c r="G57" s="37">
        <v>3</v>
      </c>
      <c r="H57" s="37">
        <f t="shared" si="3"/>
        <v>9</v>
      </c>
      <c r="I57" s="36"/>
      <c r="J57" s="36"/>
      <c r="K57" s="4" t="s">
        <v>343</v>
      </c>
      <c r="L57" s="4" t="str">
        <f t="shared" ca="1" si="4"/>
        <v xml:space="preserve"> </v>
      </c>
      <c r="M57" s="4"/>
      <c r="N57" s="36"/>
      <c r="O57" s="4"/>
      <c r="P57" s="4"/>
      <c r="Q57" s="18" t="s">
        <v>83</v>
      </c>
    </row>
    <row r="58" spans="2:17" ht="25.8" customHeight="1" x14ac:dyDescent="0.25">
      <c r="B58" s="165"/>
      <c r="C58" s="173"/>
      <c r="D58" s="175"/>
      <c r="E58" s="18" t="s">
        <v>129</v>
      </c>
      <c r="F58" s="19" t="s">
        <v>130</v>
      </c>
      <c r="G58" s="37">
        <v>1</v>
      </c>
      <c r="H58" s="37">
        <f t="shared" si="3"/>
        <v>3</v>
      </c>
      <c r="I58" s="36"/>
      <c r="J58" s="36"/>
      <c r="K58" s="4" t="s">
        <v>343</v>
      </c>
      <c r="L58" s="4" t="str">
        <f t="shared" ca="1" si="4"/>
        <v xml:space="preserve"> </v>
      </c>
      <c r="M58" s="4"/>
      <c r="N58" s="36"/>
      <c r="O58" s="4"/>
      <c r="P58" s="4"/>
      <c r="Q58" s="20" t="s">
        <v>81</v>
      </c>
    </row>
    <row r="59" spans="2:17" ht="25.8" customHeight="1" x14ac:dyDescent="0.25">
      <c r="B59" s="165"/>
      <c r="C59" s="173"/>
      <c r="D59" s="175"/>
      <c r="E59" s="18" t="s">
        <v>131</v>
      </c>
      <c r="F59" s="20"/>
      <c r="G59" s="37">
        <v>3</v>
      </c>
      <c r="H59" s="37">
        <f t="shared" si="3"/>
        <v>9</v>
      </c>
      <c r="I59" s="36"/>
      <c r="J59" s="36"/>
      <c r="K59" s="4" t="s">
        <v>343</v>
      </c>
      <c r="L59" s="4" t="str">
        <f t="shared" ca="1" si="4"/>
        <v xml:space="preserve"> </v>
      </c>
      <c r="M59" s="4"/>
      <c r="N59" s="36"/>
      <c r="O59" s="4"/>
      <c r="P59" s="4"/>
      <c r="Q59" s="18" t="s">
        <v>83</v>
      </c>
    </row>
    <row r="60" spans="2:17" ht="25.8" customHeight="1" x14ac:dyDescent="0.25">
      <c r="B60" s="165"/>
      <c r="C60" s="173"/>
      <c r="D60" s="175"/>
      <c r="E60" s="18" t="s">
        <v>132</v>
      </c>
      <c r="F60" s="19" t="s">
        <v>133</v>
      </c>
      <c r="G60" s="37">
        <v>3</v>
      </c>
      <c r="H60" s="37">
        <f t="shared" si="3"/>
        <v>9</v>
      </c>
      <c r="I60" s="36"/>
      <c r="J60" s="36"/>
      <c r="K60" s="4" t="s">
        <v>343</v>
      </c>
      <c r="L60" s="4" t="str">
        <f t="shared" ca="1" si="4"/>
        <v xml:space="preserve"> </v>
      </c>
      <c r="M60" s="4"/>
      <c r="N60" s="36"/>
      <c r="O60" s="4"/>
      <c r="P60" s="4"/>
      <c r="Q60" s="20" t="s">
        <v>82</v>
      </c>
    </row>
    <row r="61" spans="2:17" ht="27.6" customHeight="1" x14ac:dyDescent="0.25">
      <c r="B61" s="165"/>
      <c r="C61" s="173" t="s">
        <v>74</v>
      </c>
      <c r="D61" s="174" t="s">
        <v>146</v>
      </c>
      <c r="E61" s="10" t="s">
        <v>57</v>
      </c>
      <c r="F61" s="10"/>
      <c r="G61" s="27">
        <v>1</v>
      </c>
      <c r="H61" s="48">
        <f t="shared" si="0"/>
        <v>3</v>
      </c>
      <c r="I61" s="36"/>
      <c r="J61" s="4"/>
      <c r="K61" s="10"/>
      <c r="L61" s="51" t="s">
        <v>239</v>
      </c>
      <c r="M61" s="4" t="s">
        <v>228</v>
      </c>
      <c r="N61" s="49">
        <v>43906</v>
      </c>
      <c r="O61" s="4" t="s">
        <v>241</v>
      </c>
      <c r="P61" s="4" t="s">
        <v>234</v>
      </c>
    </row>
    <row r="62" spans="2:17" x14ac:dyDescent="0.25">
      <c r="B62" s="165"/>
      <c r="C62" s="173"/>
      <c r="D62" s="174"/>
      <c r="E62" s="10" t="s">
        <v>58</v>
      </c>
      <c r="F62" s="10"/>
      <c r="G62" s="27">
        <v>2</v>
      </c>
      <c r="H62" s="48">
        <f t="shared" si="0"/>
        <v>6</v>
      </c>
      <c r="I62" s="36"/>
      <c r="J62" s="4"/>
      <c r="K62" s="10"/>
      <c r="L62" s="4" t="str">
        <f t="shared" ca="1" si="1"/>
        <v xml:space="preserve"> </v>
      </c>
      <c r="M62" s="4" t="s">
        <v>228</v>
      </c>
      <c r="N62" s="49">
        <v>43906</v>
      </c>
      <c r="O62" s="4"/>
      <c r="P62" s="4"/>
    </row>
    <row r="63" spans="2:17" ht="47.4" customHeight="1" x14ac:dyDescent="0.25">
      <c r="B63" s="165"/>
      <c r="C63" s="173" t="s">
        <v>75</v>
      </c>
      <c r="D63" s="174"/>
      <c r="E63" s="10" t="s">
        <v>59</v>
      </c>
      <c r="F63" s="10"/>
      <c r="G63" s="27">
        <v>2</v>
      </c>
      <c r="H63" s="48">
        <f t="shared" si="0"/>
        <v>6</v>
      </c>
      <c r="I63" s="36"/>
      <c r="J63" s="4"/>
      <c r="K63" s="12"/>
      <c r="L63" s="4" t="str">
        <f t="shared" ca="1" si="1"/>
        <v xml:space="preserve"> </v>
      </c>
      <c r="M63" s="4" t="s">
        <v>228</v>
      </c>
      <c r="N63" s="49">
        <v>43906</v>
      </c>
      <c r="O63" s="4"/>
      <c r="P63" s="4"/>
    </row>
    <row r="64" spans="2:17" x14ac:dyDescent="0.25">
      <c r="B64" s="165"/>
      <c r="C64" s="173"/>
      <c r="D64" s="174"/>
      <c r="E64" s="10" t="s">
        <v>60</v>
      </c>
      <c r="F64" s="10"/>
      <c r="G64" s="27">
        <v>3</v>
      </c>
      <c r="H64" s="48">
        <f t="shared" si="0"/>
        <v>9</v>
      </c>
      <c r="I64" s="36"/>
      <c r="J64" s="4"/>
      <c r="K64" s="12"/>
      <c r="L64" s="4" t="str">
        <f t="shared" ca="1" si="1"/>
        <v xml:space="preserve"> </v>
      </c>
      <c r="M64" s="4" t="s">
        <v>228</v>
      </c>
      <c r="N64" s="49">
        <v>43906</v>
      </c>
      <c r="O64" s="4"/>
      <c r="P64" s="4"/>
    </row>
    <row r="65" spans="2:16" ht="89.4" customHeight="1" x14ac:dyDescent="0.25">
      <c r="B65" s="165"/>
      <c r="C65" s="173" t="s">
        <v>76</v>
      </c>
      <c r="D65" s="174"/>
      <c r="E65" s="10" t="s">
        <v>227</v>
      </c>
      <c r="F65" s="10"/>
      <c r="G65" s="27">
        <v>2</v>
      </c>
      <c r="H65" s="48">
        <f t="shared" si="0"/>
        <v>6</v>
      </c>
      <c r="I65" s="36"/>
      <c r="J65" s="4"/>
      <c r="K65" s="10"/>
      <c r="L65" s="51" t="s">
        <v>239</v>
      </c>
      <c r="M65" s="4" t="s">
        <v>228</v>
      </c>
      <c r="N65" s="49" t="s">
        <v>240</v>
      </c>
      <c r="O65" s="4" t="s">
        <v>229</v>
      </c>
      <c r="P65" s="4"/>
    </row>
    <row r="66" spans="2:16" ht="14.4" x14ac:dyDescent="0.25">
      <c r="B66" s="165"/>
      <c r="C66" s="173"/>
      <c r="D66" s="174"/>
      <c r="E66" s="40" t="s">
        <v>60</v>
      </c>
      <c r="F66" s="10"/>
      <c r="G66" s="27">
        <v>3</v>
      </c>
      <c r="H66" s="48">
        <f t="shared" si="0"/>
        <v>9</v>
      </c>
      <c r="I66" s="36"/>
      <c r="J66" s="4"/>
      <c r="K66" s="12"/>
      <c r="L66" s="51" t="s">
        <v>239</v>
      </c>
      <c r="M66" s="4" t="s">
        <v>228</v>
      </c>
      <c r="N66" s="49" t="s">
        <v>240</v>
      </c>
      <c r="O66" s="4" t="s">
        <v>229</v>
      </c>
      <c r="P66" s="4"/>
    </row>
    <row r="67" spans="2:16" ht="69" x14ac:dyDescent="0.25">
      <c r="B67" s="165"/>
      <c r="C67" s="56" t="s">
        <v>77</v>
      </c>
      <c r="D67" s="174"/>
      <c r="E67" s="10" t="s">
        <v>61</v>
      </c>
      <c r="F67" s="10"/>
      <c r="G67" s="27">
        <v>2</v>
      </c>
      <c r="H67" s="48">
        <f t="shared" si="0"/>
        <v>6</v>
      </c>
      <c r="I67" s="36"/>
      <c r="J67" s="4"/>
      <c r="K67" s="10"/>
      <c r="L67" s="4" t="str">
        <f t="shared" ca="1" si="1"/>
        <v xml:space="preserve"> </v>
      </c>
      <c r="M67" s="4"/>
      <c r="N67" s="4"/>
      <c r="O67" s="4"/>
      <c r="P67" s="4"/>
    </row>
    <row r="68" spans="2:16" x14ac:dyDescent="0.25">
      <c r="E68" s="9">
        <f>COUNTA(E8:E67)</f>
        <v>60</v>
      </c>
      <c r="F68" s="13"/>
      <c r="H68" s="13"/>
      <c r="I68" s="13"/>
    </row>
    <row r="69" spans="2:16" x14ac:dyDescent="0.25">
      <c r="B69" s="171" t="s">
        <v>178</v>
      </c>
      <c r="C69" s="172"/>
      <c r="D69" s="172"/>
      <c r="E69" s="172"/>
      <c r="F69" s="26" t="s">
        <v>181</v>
      </c>
      <c r="G69" s="26" t="s">
        <v>0</v>
      </c>
      <c r="I69" s="2"/>
    </row>
    <row r="70" spans="2:16" ht="13.8" customHeight="1" x14ac:dyDescent="0.25">
      <c r="B70" s="163" t="s">
        <v>179</v>
      </c>
      <c r="C70" s="164"/>
      <c r="D70" s="164"/>
      <c r="E70" s="164"/>
      <c r="F70" s="39" t="s">
        <v>231</v>
      </c>
      <c r="G70" s="39"/>
      <c r="I70" s="2"/>
    </row>
    <row r="71" spans="2:16" ht="13.8" customHeight="1" x14ac:dyDescent="0.25">
      <c r="B71" s="163" t="s">
        <v>180</v>
      </c>
      <c r="C71" s="164"/>
      <c r="D71" s="164"/>
      <c r="E71" s="164"/>
      <c r="F71" s="39" t="s">
        <v>231</v>
      </c>
      <c r="G71" s="39"/>
      <c r="I71" s="2"/>
    </row>
    <row r="72" spans="2:16" x14ac:dyDescent="0.25">
      <c r="B72" s="163" t="s">
        <v>184</v>
      </c>
      <c r="C72" s="164"/>
      <c r="D72" s="164"/>
      <c r="E72" s="164"/>
      <c r="F72" s="39" t="s">
        <v>231</v>
      </c>
      <c r="G72" s="39"/>
      <c r="I72" s="2"/>
    </row>
    <row r="73" spans="2:16" x14ac:dyDescent="0.25">
      <c r="B73" s="163" t="s">
        <v>190</v>
      </c>
      <c r="C73" s="164"/>
      <c r="D73" s="164"/>
      <c r="E73" s="164"/>
      <c r="F73" s="39" t="s">
        <v>11</v>
      </c>
      <c r="G73" s="39"/>
      <c r="I73" s="2"/>
    </row>
    <row r="74" spans="2:16" x14ac:dyDescent="0.25">
      <c r="B74" s="163" t="s">
        <v>224</v>
      </c>
      <c r="C74" s="164"/>
      <c r="D74" s="164"/>
      <c r="E74" s="164"/>
      <c r="F74" s="39" t="s">
        <v>231</v>
      </c>
      <c r="G74" s="39"/>
      <c r="I74" s="2"/>
    </row>
    <row r="75" spans="2:16" ht="14.4" x14ac:dyDescent="0.3">
      <c r="B75" s="163" t="s">
        <v>225</v>
      </c>
      <c r="C75" s="164"/>
      <c r="D75" s="164"/>
      <c r="E75" s="164"/>
      <c r="F75" s="39" t="s">
        <v>182</v>
      </c>
      <c r="G75" s="41" t="s">
        <v>118</v>
      </c>
      <c r="I75" s="2"/>
    </row>
    <row r="76" spans="2:16" ht="13.8" customHeight="1" x14ac:dyDescent="0.25">
      <c r="B76" s="163" t="s">
        <v>220</v>
      </c>
      <c r="C76" s="164"/>
      <c r="D76" s="164"/>
      <c r="E76" s="164"/>
      <c r="F76" s="39" t="s">
        <v>182</v>
      </c>
      <c r="G76" s="39"/>
      <c r="I76" s="2"/>
    </row>
    <row r="77" spans="2:16" ht="13.8" customHeight="1" x14ac:dyDescent="0.25">
      <c r="B77" s="163" t="s">
        <v>221</v>
      </c>
      <c r="C77" s="164"/>
      <c r="D77" s="164"/>
      <c r="E77" s="164"/>
      <c r="F77" s="39" t="s">
        <v>182</v>
      </c>
      <c r="G77" s="39"/>
      <c r="I77" s="2"/>
    </row>
    <row r="78" spans="2:16" ht="13.8" customHeight="1" x14ac:dyDescent="0.25">
      <c r="B78" s="163" t="s">
        <v>222</v>
      </c>
      <c r="C78" s="164"/>
      <c r="D78" s="164"/>
      <c r="E78" s="164"/>
      <c r="F78" s="39" t="s">
        <v>182</v>
      </c>
      <c r="G78" s="39"/>
      <c r="I78" s="2"/>
    </row>
    <row r="79" spans="2:16" x14ac:dyDescent="0.25">
      <c r="B79" s="163" t="s">
        <v>211</v>
      </c>
      <c r="C79" s="164"/>
      <c r="D79" s="164"/>
      <c r="E79" s="164"/>
      <c r="F79" s="39" t="s">
        <v>182</v>
      </c>
      <c r="G79" s="39"/>
    </row>
    <row r="80" spans="2:16" x14ac:dyDescent="0.25">
      <c r="B80" s="163" t="s">
        <v>223</v>
      </c>
      <c r="C80" s="164"/>
      <c r="D80" s="164"/>
      <c r="E80" s="164"/>
      <c r="F80" s="39" t="s">
        <v>182</v>
      </c>
      <c r="G80" s="39"/>
    </row>
    <row r="81" spans="2:7" ht="14.4" x14ac:dyDescent="0.3">
      <c r="B81" s="163" t="s">
        <v>214</v>
      </c>
      <c r="C81" s="164"/>
      <c r="D81" s="164"/>
      <c r="E81" s="164"/>
      <c r="F81" s="39" t="s">
        <v>182</v>
      </c>
      <c r="G81" s="41" t="s">
        <v>215</v>
      </c>
    </row>
  </sheetData>
  <autoFilter ref="B7:P81"/>
  <mergeCells count="39">
    <mergeCell ref="M3:R3"/>
    <mergeCell ref="B8:B18"/>
    <mergeCell ref="B19:B45"/>
    <mergeCell ref="D8:D18"/>
    <mergeCell ref="C19:C26"/>
    <mergeCell ref="D19:D45"/>
    <mergeCell ref="C29:C36"/>
    <mergeCell ref="C65:C66"/>
    <mergeCell ref="D61:D67"/>
    <mergeCell ref="C52:C54"/>
    <mergeCell ref="C61:C62"/>
    <mergeCell ref="C63:C64"/>
    <mergeCell ref="C55:C60"/>
    <mergeCell ref="D55:D60"/>
    <mergeCell ref="D52:D54"/>
    <mergeCell ref="B74:E74"/>
    <mergeCell ref="B75:E75"/>
    <mergeCell ref="B76:E76"/>
    <mergeCell ref="B81:E81"/>
    <mergeCell ref="B77:E77"/>
    <mergeCell ref="B78:E78"/>
    <mergeCell ref="B79:E79"/>
    <mergeCell ref="B80:E80"/>
    <mergeCell ref="G2:K2"/>
    <mergeCell ref="G3:K3"/>
    <mergeCell ref="G4:K4"/>
    <mergeCell ref="G5:K5"/>
    <mergeCell ref="B73:E73"/>
    <mergeCell ref="B72:E72"/>
    <mergeCell ref="B52:B67"/>
    <mergeCell ref="C8:C12"/>
    <mergeCell ref="D46:D51"/>
    <mergeCell ref="C46:C51"/>
    <mergeCell ref="B46:B51"/>
    <mergeCell ref="B69:E69"/>
    <mergeCell ref="B70:E70"/>
    <mergeCell ref="B71:E71"/>
    <mergeCell ref="C13:C14"/>
    <mergeCell ref="C15:C18"/>
  </mergeCells>
  <conditionalFormatting sqref="I8:I54 I61:I67">
    <cfRule type="cellIs" dxfId="13" priority="10" operator="lessThan">
      <formula>85</formula>
    </cfRule>
  </conditionalFormatting>
  <dataValidations count="1">
    <dataValidation type="list" allowBlank="1" showInputMessage="1" showErrorMessage="1" sqref="I8:I67">
      <formula1>"N/A,0,20,40,65,85,100"</formula1>
    </dataValidation>
  </dataValidations>
  <hyperlinks>
    <hyperlink ref="G75" r:id="rId1"/>
    <hyperlink ref="G81" r:id="rId2"/>
    <hyperlink ref="L9" r:id="rId3"/>
    <hyperlink ref="L53" r:id="rId4"/>
    <hyperlink ref="L61" r:id="rId5"/>
    <hyperlink ref="L65:L66" r:id="rId6" display="http://vlm.lge.com/issue/browse/VTSUPPORT-11599"/>
  </hyperlinks>
  <pageMargins left="0.7" right="0.7" top="0.75" bottom="0.75" header="0.3" footer="0.3"/>
  <pageSetup orientation="portrait" r:id="rId7"/>
  <drawing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A36"/>
  <sheetViews>
    <sheetView showGridLines="0" zoomScale="70" zoomScaleNormal="70" workbookViewId="0">
      <selection activeCell="D10" sqref="D10:D20"/>
    </sheetView>
  </sheetViews>
  <sheetFormatPr defaultColWidth="8.88671875" defaultRowHeight="13.8" x14ac:dyDescent="0.25"/>
  <cols>
    <col min="1" max="1" width="2" style="2" customWidth="1"/>
    <col min="2" max="2" width="18.21875" style="2" customWidth="1"/>
    <col min="3" max="3" width="16.109375" style="32" customWidth="1"/>
    <col min="4" max="4" width="10.77734375" style="2" customWidth="1"/>
    <col min="5" max="5" width="8.77734375" style="2" customWidth="1"/>
    <col min="6" max="6" width="10.77734375" style="16" customWidth="1"/>
    <col min="7" max="7" width="10.77734375" style="17" customWidth="1"/>
    <col min="8" max="8" width="12.21875" style="17" customWidth="1"/>
    <col min="9" max="9" width="12.21875" style="2" customWidth="1"/>
    <col min="10" max="10" width="12.21875" style="72" customWidth="1"/>
    <col min="11" max="11" width="12.21875" style="71" customWidth="1"/>
    <col min="12" max="12" width="12.21875" style="16" customWidth="1"/>
    <col min="13" max="13" width="12.21875" style="71" customWidth="1"/>
    <col min="14" max="14" width="12.21875" style="16" customWidth="1"/>
    <col min="15" max="15" width="12.21875" style="71" customWidth="1"/>
    <col min="16" max="16" width="12.21875" style="16" customWidth="1"/>
    <col min="17" max="17" width="12.21875" style="71" customWidth="1"/>
    <col min="18" max="18" width="12.21875" style="16" customWidth="1"/>
    <col min="19" max="19" width="12.21875" style="71" customWidth="1"/>
    <col min="20" max="20" width="12.109375" style="16" customWidth="1"/>
    <col min="21" max="21" width="10.33203125" style="71" customWidth="1"/>
    <col min="22" max="22" width="14.21875" style="9" customWidth="1"/>
    <col min="23" max="23" width="8.5546875" style="2" customWidth="1"/>
    <col min="24" max="24" width="10" style="2" customWidth="1"/>
    <col min="25" max="25" width="11.33203125" style="2" customWidth="1"/>
    <col min="26" max="26" width="14.5546875" style="2" customWidth="1"/>
    <col min="27" max="16384" width="8.88671875" style="2"/>
  </cols>
  <sheetData>
    <row r="2" spans="2:27" ht="42" customHeight="1" x14ac:dyDescent="0.25">
      <c r="B2" s="59" t="s">
        <v>22</v>
      </c>
      <c r="C2" s="31" t="s">
        <v>116</v>
      </c>
      <c r="D2" s="3" t="s">
        <v>6</v>
      </c>
      <c r="E2" s="189" t="s">
        <v>106</v>
      </c>
      <c r="F2" s="189"/>
      <c r="G2" s="189"/>
      <c r="H2" s="189" t="s">
        <v>107</v>
      </c>
      <c r="I2" s="189"/>
      <c r="J2" s="189"/>
      <c r="K2" s="189"/>
      <c r="L2" s="189"/>
      <c r="M2" s="188" t="s">
        <v>213</v>
      </c>
      <c r="N2" s="188"/>
      <c r="O2" s="188"/>
      <c r="P2" s="188"/>
      <c r="Q2" s="188"/>
      <c r="R2" s="188"/>
      <c r="S2" s="188"/>
      <c r="T2" s="188"/>
      <c r="V2" s="45" t="s">
        <v>1</v>
      </c>
      <c r="W2" s="55" t="s">
        <v>98</v>
      </c>
      <c r="X2" s="55" t="s">
        <v>97</v>
      </c>
    </row>
    <row r="3" spans="2:27" ht="193.8" customHeight="1" x14ac:dyDescent="0.25">
      <c r="B3" s="68" t="s">
        <v>21</v>
      </c>
      <c r="C3" s="60" t="str">
        <f>IF(B3 = Summary!$C$4,SUM(G10:G19)/60,"N/A")</f>
        <v>N/A</v>
      </c>
      <c r="D3" s="64">
        <f>IF($B$3 = [2]Summary!$C$4,AVERAGE(J10:J20,'1. Process (QPM)'!$I$55:$I$60),"N/A")</f>
        <v>83.181818181818187</v>
      </c>
      <c r="E3" s="173" t="s">
        <v>237</v>
      </c>
      <c r="F3" s="173"/>
      <c r="G3" s="173"/>
      <c r="H3" s="190" t="s">
        <v>235</v>
      </c>
      <c r="I3" s="190"/>
      <c r="J3" s="190"/>
      <c r="K3" s="190"/>
      <c r="L3" s="190"/>
      <c r="M3" s="162" t="s">
        <v>243</v>
      </c>
      <c r="N3" s="162"/>
      <c r="O3" s="162"/>
      <c r="P3" s="162"/>
      <c r="Q3" s="162"/>
      <c r="R3" s="162"/>
      <c r="S3" s="162"/>
      <c r="T3" s="162"/>
      <c r="V3" s="65" t="s">
        <v>123</v>
      </c>
      <c r="W3" s="66" t="s">
        <v>122</v>
      </c>
      <c r="X3" s="63">
        <v>20</v>
      </c>
      <c r="Z3" s="209"/>
      <c r="AA3" s="209"/>
    </row>
    <row r="4" spans="2:27" ht="12.6" customHeight="1" x14ac:dyDescent="0.25">
      <c r="C4" s="2"/>
      <c r="D4" s="15"/>
      <c r="F4" s="2"/>
      <c r="G4" s="9"/>
      <c r="H4" s="2"/>
      <c r="J4" s="71"/>
      <c r="L4" s="71"/>
      <c r="N4" s="71"/>
      <c r="P4" s="71"/>
      <c r="R4" s="71"/>
      <c r="T4" s="14" t="str">
        <f>IFERROR(AVERAGE(T10:T21),"N/A")</f>
        <v>N/A</v>
      </c>
      <c r="V4" s="2"/>
      <c r="Z4" s="34"/>
    </row>
    <row r="5" spans="2:27" s="15" customFormat="1" x14ac:dyDescent="0.25">
      <c r="B5" s="191" t="s">
        <v>297</v>
      </c>
      <c r="C5" s="191" t="s">
        <v>263</v>
      </c>
      <c r="D5" s="191" t="s">
        <v>206</v>
      </c>
      <c r="E5" s="191" t="s">
        <v>296</v>
      </c>
      <c r="F5" s="191" t="s">
        <v>260</v>
      </c>
      <c r="G5" s="203" t="s">
        <v>245</v>
      </c>
      <c r="H5" s="194" t="s">
        <v>299</v>
      </c>
      <c r="I5" s="214"/>
      <c r="J5" s="214"/>
      <c r="K5" s="214"/>
      <c r="L5" s="214"/>
      <c r="M5" s="214"/>
      <c r="N5" s="214"/>
      <c r="O5" s="214"/>
      <c r="P5" s="214"/>
      <c r="Q5" s="214"/>
      <c r="R5" s="214"/>
      <c r="S5" s="215"/>
      <c r="T5" s="216" t="s">
        <v>177</v>
      </c>
      <c r="U5" s="191" t="s">
        <v>62</v>
      </c>
      <c r="V5" s="191" t="s">
        <v>2</v>
      </c>
      <c r="W5" s="191" t="s">
        <v>10</v>
      </c>
      <c r="X5" s="191" t="s">
        <v>15</v>
      </c>
      <c r="Y5" s="191" t="s">
        <v>0</v>
      </c>
    </row>
    <row r="6" spans="2:27" s="15" customFormat="1" x14ac:dyDescent="0.25">
      <c r="B6" s="192"/>
      <c r="C6" s="192"/>
      <c r="D6" s="192"/>
      <c r="E6" s="192"/>
      <c r="F6" s="192"/>
      <c r="G6" s="204"/>
      <c r="H6" s="206" t="s">
        <v>300</v>
      </c>
      <c r="I6" s="207"/>
      <c r="J6" s="194" t="s">
        <v>301</v>
      </c>
      <c r="K6" s="213"/>
      <c r="L6" s="213"/>
      <c r="M6" s="213"/>
      <c r="N6" s="213"/>
      <c r="O6" s="213"/>
      <c r="P6" s="213"/>
      <c r="Q6" s="195"/>
      <c r="R6" s="194" t="s">
        <v>66</v>
      </c>
      <c r="S6" s="195"/>
      <c r="T6" s="217"/>
      <c r="U6" s="192"/>
      <c r="V6" s="192"/>
      <c r="W6" s="192"/>
      <c r="X6" s="192"/>
      <c r="Y6" s="192"/>
    </row>
    <row r="7" spans="2:27" s="15" customFormat="1" x14ac:dyDescent="0.25">
      <c r="B7" s="192"/>
      <c r="C7" s="192"/>
      <c r="D7" s="192"/>
      <c r="E7" s="192"/>
      <c r="F7" s="192"/>
      <c r="G7" s="204"/>
      <c r="H7" s="194" t="s">
        <v>279</v>
      </c>
      <c r="I7" s="195"/>
      <c r="J7" s="194" t="s">
        <v>279</v>
      </c>
      <c r="K7" s="195"/>
      <c r="L7" s="194" t="s">
        <v>280</v>
      </c>
      <c r="M7" s="195"/>
      <c r="N7" s="194" t="s">
        <v>281</v>
      </c>
      <c r="O7" s="195"/>
      <c r="P7" s="194" t="s">
        <v>282</v>
      </c>
      <c r="Q7" s="195"/>
      <c r="R7" s="194" t="s">
        <v>279</v>
      </c>
      <c r="S7" s="195"/>
      <c r="T7" s="217"/>
      <c r="U7" s="192"/>
      <c r="V7" s="192"/>
      <c r="W7" s="192"/>
      <c r="X7" s="192"/>
      <c r="Y7" s="192"/>
    </row>
    <row r="8" spans="2:27" s="15" customFormat="1" ht="123" customHeight="1" x14ac:dyDescent="0.25">
      <c r="B8" s="192"/>
      <c r="C8" s="192"/>
      <c r="D8" s="192"/>
      <c r="E8" s="192"/>
      <c r="F8" s="192"/>
      <c r="G8" s="204"/>
      <c r="H8" s="196" t="s">
        <v>293</v>
      </c>
      <c r="I8" s="197"/>
      <c r="J8" s="196" t="s">
        <v>283</v>
      </c>
      <c r="K8" s="197"/>
      <c r="L8" s="196" t="s">
        <v>284</v>
      </c>
      <c r="M8" s="197"/>
      <c r="N8" s="196" t="s">
        <v>291</v>
      </c>
      <c r="O8" s="197"/>
      <c r="P8" s="196" t="s">
        <v>292</v>
      </c>
      <c r="Q8" s="197"/>
      <c r="R8" s="196" t="s">
        <v>294</v>
      </c>
      <c r="S8" s="197"/>
      <c r="T8" s="217"/>
      <c r="U8" s="192"/>
      <c r="V8" s="192"/>
      <c r="W8" s="192"/>
      <c r="X8" s="192"/>
      <c r="Y8" s="192"/>
    </row>
    <row r="9" spans="2:27" s="15" customFormat="1" x14ac:dyDescent="0.25">
      <c r="B9" s="193"/>
      <c r="C9" s="193"/>
      <c r="D9" s="193"/>
      <c r="E9" s="193"/>
      <c r="F9" s="193"/>
      <c r="G9" s="205"/>
      <c r="H9" s="11" t="s">
        <v>6</v>
      </c>
      <c r="I9" s="1" t="s">
        <v>259</v>
      </c>
      <c r="J9" s="11" t="s">
        <v>6</v>
      </c>
      <c r="K9" s="1" t="s">
        <v>259</v>
      </c>
      <c r="L9" s="11" t="s">
        <v>6</v>
      </c>
      <c r="M9" s="1" t="s">
        <v>259</v>
      </c>
      <c r="N9" s="11" t="s">
        <v>6</v>
      </c>
      <c r="O9" s="1" t="s">
        <v>259</v>
      </c>
      <c r="P9" s="11" t="s">
        <v>6</v>
      </c>
      <c r="Q9" s="1" t="s">
        <v>259</v>
      </c>
      <c r="R9" s="11" t="s">
        <v>6</v>
      </c>
      <c r="S9" s="1" t="s">
        <v>259</v>
      </c>
      <c r="T9" s="218"/>
      <c r="U9" s="193"/>
      <c r="V9" s="193"/>
      <c r="W9" s="193"/>
      <c r="X9" s="193"/>
      <c r="Y9" s="193"/>
    </row>
    <row r="10" spans="2:27" ht="14.4" x14ac:dyDescent="0.25">
      <c r="B10" s="200" t="s">
        <v>264</v>
      </c>
      <c r="C10" s="200" t="s">
        <v>205</v>
      </c>
      <c r="D10" s="200" t="s">
        <v>278</v>
      </c>
      <c r="E10" s="198" t="s">
        <v>265</v>
      </c>
      <c r="F10" s="70" t="s">
        <v>261</v>
      </c>
      <c r="G10" s="46">
        <f t="shared" ref="G10:G20" si="0">80%*8*60/$X$3</f>
        <v>19.2</v>
      </c>
      <c r="H10" s="36">
        <v>85</v>
      </c>
      <c r="I10" s="73" t="str">
        <f>IF(H10&lt;85,"&lt;Give Comment&gt;","Ok")</f>
        <v>Ok</v>
      </c>
      <c r="J10" s="36">
        <v>85</v>
      </c>
      <c r="K10" s="73" t="str">
        <f>IF(J10&lt;85,"&lt;Give Comment&gt;","Ok")</f>
        <v>Ok</v>
      </c>
      <c r="L10" s="36">
        <v>85</v>
      </c>
      <c r="M10" s="73" t="str">
        <f>IF(L10&lt;85,"&lt;Give Comment&gt;","Ok")</f>
        <v>Ok</v>
      </c>
      <c r="N10" s="36">
        <v>85</v>
      </c>
      <c r="O10" s="73" t="str">
        <f>IF(N10&lt;85,"&lt;Give Comment&gt;","Ok")</f>
        <v>Ok</v>
      </c>
      <c r="P10" s="36">
        <v>85</v>
      </c>
      <c r="Q10" s="73" t="str">
        <f>IF(P10&lt;85,"&lt;Give Comment&gt;","Ok")</f>
        <v>Ok</v>
      </c>
      <c r="R10" s="36">
        <v>85</v>
      </c>
      <c r="S10" s="73" t="str">
        <f>IF(R10&lt;85,"&lt;Give Comment&gt;","Ok")</f>
        <v>Ok</v>
      </c>
      <c r="T10" s="36"/>
      <c r="U10" s="51" t="s">
        <v>242</v>
      </c>
      <c r="V10" s="4"/>
      <c r="W10" s="33">
        <v>43921</v>
      </c>
      <c r="X10" s="4" t="s">
        <v>229</v>
      </c>
      <c r="Y10" s="4"/>
    </row>
    <row r="11" spans="2:27" ht="14.4" x14ac:dyDescent="0.25">
      <c r="B11" s="201"/>
      <c r="C11" s="201"/>
      <c r="D11" s="201"/>
      <c r="E11" s="199"/>
      <c r="F11" s="70" t="s">
        <v>262</v>
      </c>
      <c r="G11" s="46">
        <f t="shared" si="0"/>
        <v>19.2</v>
      </c>
      <c r="H11" s="36">
        <v>40</v>
      </c>
      <c r="I11" s="73" t="str">
        <f t="shared" ref="I11:K20" si="1">IF(H11&lt;85,"&lt;Give Comment&gt;","Ok")</f>
        <v>&lt;Give Comment&gt;</v>
      </c>
      <c r="J11" s="36">
        <v>85</v>
      </c>
      <c r="K11" s="73" t="str">
        <f t="shared" si="1"/>
        <v>Ok</v>
      </c>
      <c r="L11" s="36">
        <v>85</v>
      </c>
      <c r="M11" s="73" t="str">
        <f t="shared" ref="M11" si="2">IF(L11&lt;85,"&lt;Give Comment&gt;","Ok")</f>
        <v>Ok</v>
      </c>
      <c r="N11" s="36">
        <v>85</v>
      </c>
      <c r="O11" s="73" t="str">
        <f t="shared" ref="O11" si="3">IF(N11&lt;85,"&lt;Give Comment&gt;","Ok")</f>
        <v>Ok</v>
      </c>
      <c r="P11" s="36">
        <v>85</v>
      </c>
      <c r="Q11" s="73" t="str">
        <f t="shared" ref="Q11" si="4">IF(P11&lt;85,"&lt;Give Comment&gt;","Ok")</f>
        <v>Ok</v>
      </c>
      <c r="R11" s="36">
        <v>85</v>
      </c>
      <c r="S11" s="73" t="str">
        <f t="shared" ref="S11" si="5">IF(R11&lt;85,"&lt;Give Comment&gt;","Ok")</f>
        <v>Ok</v>
      </c>
      <c r="T11" s="36"/>
      <c r="U11" s="51"/>
      <c r="V11" s="4"/>
      <c r="W11" s="33"/>
      <c r="X11" s="4"/>
      <c r="Y11" s="4"/>
    </row>
    <row r="12" spans="2:27" ht="14.4" x14ac:dyDescent="0.25">
      <c r="B12" s="201"/>
      <c r="C12" s="208" t="s">
        <v>285</v>
      </c>
      <c r="D12" s="201"/>
      <c r="E12" s="198" t="s">
        <v>266</v>
      </c>
      <c r="F12" s="70" t="s">
        <v>267</v>
      </c>
      <c r="G12" s="46">
        <f t="shared" si="0"/>
        <v>19.2</v>
      </c>
      <c r="H12" s="36">
        <v>85</v>
      </c>
      <c r="I12" s="73" t="str">
        <f t="shared" si="1"/>
        <v>Ok</v>
      </c>
      <c r="J12" s="36">
        <v>85</v>
      </c>
      <c r="K12" s="73" t="str">
        <f t="shared" si="1"/>
        <v>Ok</v>
      </c>
      <c r="L12" s="36">
        <v>85</v>
      </c>
      <c r="M12" s="73" t="str">
        <f t="shared" ref="M12" si="6">IF(L12&lt;85,"&lt;Give Comment&gt;","Ok")</f>
        <v>Ok</v>
      </c>
      <c r="N12" s="36">
        <v>85</v>
      </c>
      <c r="O12" s="73" t="str">
        <f t="shared" ref="O12" si="7">IF(N12&lt;85,"&lt;Give Comment&gt;","Ok")</f>
        <v>Ok</v>
      </c>
      <c r="P12" s="36">
        <v>85</v>
      </c>
      <c r="Q12" s="73" t="str">
        <f t="shared" ref="Q12" si="8">IF(P12&lt;85,"&lt;Give Comment&gt;","Ok")</f>
        <v>Ok</v>
      </c>
      <c r="R12" s="36">
        <v>85</v>
      </c>
      <c r="S12" s="73" t="str">
        <f t="shared" ref="S12" si="9">IF(R12&lt;85,"&lt;Give Comment&gt;","Ok")</f>
        <v>Ok</v>
      </c>
      <c r="T12" s="36"/>
      <c r="U12" s="51"/>
      <c r="V12" s="4"/>
      <c r="W12" s="33"/>
      <c r="X12" s="4"/>
      <c r="Y12" s="4"/>
    </row>
    <row r="13" spans="2:27" ht="14.4" x14ac:dyDescent="0.25">
      <c r="B13" s="201"/>
      <c r="C13" s="208"/>
      <c r="D13" s="201"/>
      <c r="E13" s="219"/>
      <c r="F13" s="70" t="s">
        <v>268</v>
      </c>
      <c r="G13" s="46">
        <f t="shared" si="0"/>
        <v>19.2</v>
      </c>
      <c r="H13" s="36">
        <v>85</v>
      </c>
      <c r="I13" s="73" t="str">
        <f t="shared" si="1"/>
        <v>Ok</v>
      </c>
      <c r="J13" s="36">
        <v>85</v>
      </c>
      <c r="K13" s="73" t="str">
        <f t="shared" si="1"/>
        <v>Ok</v>
      </c>
      <c r="L13" s="36">
        <v>85</v>
      </c>
      <c r="M13" s="73" t="str">
        <f t="shared" ref="M13" si="10">IF(L13&lt;85,"&lt;Give Comment&gt;","Ok")</f>
        <v>Ok</v>
      </c>
      <c r="N13" s="36">
        <v>85</v>
      </c>
      <c r="O13" s="73" t="str">
        <f t="shared" ref="O13" si="11">IF(N13&lt;85,"&lt;Give Comment&gt;","Ok")</f>
        <v>Ok</v>
      </c>
      <c r="P13" s="36">
        <v>65</v>
      </c>
      <c r="Q13" s="73" t="str">
        <f t="shared" ref="Q13" si="12">IF(P13&lt;85,"&lt;Give Comment&gt;","Ok")</f>
        <v>&lt;Give Comment&gt;</v>
      </c>
      <c r="R13" s="36">
        <v>85</v>
      </c>
      <c r="S13" s="73" t="str">
        <f t="shared" ref="S13" si="13">IF(R13&lt;85,"&lt;Give Comment&gt;","Ok")</f>
        <v>Ok</v>
      </c>
      <c r="T13" s="36"/>
      <c r="U13" s="51"/>
      <c r="V13" s="4"/>
      <c r="W13" s="33"/>
      <c r="X13" s="4"/>
      <c r="Y13" s="4"/>
    </row>
    <row r="14" spans="2:27" ht="14.4" x14ac:dyDescent="0.25">
      <c r="B14" s="201"/>
      <c r="C14" s="208"/>
      <c r="D14" s="201"/>
      <c r="E14" s="219"/>
      <c r="F14" s="70" t="s">
        <v>269</v>
      </c>
      <c r="G14" s="46">
        <f t="shared" si="0"/>
        <v>19.2</v>
      </c>
      <c r="H14" s="36">
        <v>85</v>
      </c>
      <c r="I14" s="73" t="str">
        <f t="shared" si="1"/>
        <v>Ok</v>
      </c>
      <c r="J14" s="36">
        <v>65</v>
      </c>
      <c r="K14" s="73" t="str">
        <f t="shared" si="1"/>
        <v>&lt;Give Comment&gt;</v>
      </c>
      <c r="L14" s="36">
        <v>65</v>
      </c>
      <c r="M14" s="73" t="str">
        <f t="shared" ref="M14" si="14">IF(L14&lt;85,"&lt;Give Comment&gt;","Ok")</f>
        <v>&lt;Give Comment&gt;</v>
      </c>
      <c r="N14" s="36">
        <v>85</v>
      </c>
      <c r="O14" s="73" t="str">
        <f t="shared" ref="O14" si="15">IF(N14&lt;85,"&lt;Give Comment&gt;","Ok")</f>
        <v>Ok</v>
      </c>
      <c r="P14" s="36">
        <v>85</v>
      </c>
      <c r="Q14" s="73" t="str">
        <f t="shared" ref="Q14" si="16">IF(P14&lt;85,"&lt;Give Comment&gt;","Ok")</f>
        <v>Ok</v>
      </c>
      <c r="R14" s="36">
        <v>85</v>
      </c>
      <c r="S14" s="73" t="str">
        <f t="shared" ref="S14" si="17">IF(R14&lt;85,"&lt;Give Comment&gt;","Ok")</f>
        <v>Ok</v>
      </c>
      <c r="T14" s="36"/>
      <c r="U14" s="51"/>
      <c r="V14" s="4"/>
      <c r="W14" s="33"/>
      <c r="X14" s="4"/>
      <c r="Y14" s="4"/>
    </row>
    <row r="15" spans="2:27" ht="14.4" x14ac:dyDescent="0.25">
      <c r="B15" s="201"/>
      <c r="C15" s="208"/>
      <c r="D15" s="201"/>
      <c r="E15" s="199"/>
      <c r="F15" s="70" t="s">
        <v>270</v>
      </c>
      <c r="G15" s="46">
        <f t="shared" si="0"/>
        <v>19.2</v>
      </c>
      <c r="H15" s="36">
        <v>85</v>
      </c>
      <c r="I15" s="73" t="str">
        <f t="shared" si="1"/>
        <v>Ok</v>
      </c>
      <c r="J15" s="36">
        <v>85</v>
      </c>
      <c r="K15" s="73" t="str">
        <f t="shared" si="1"/>
        <v>Ok</v>
      </c>
      <c r="L15" s="36">
        <v>85</v>
      </c>
      <c r="M15" s="73" t="str">
        <f t="shared" ref="M15" si="18">IF(L15&lt;85,"&lt;Give Comment&gt;","Ok")</f>
        <v>Ok</v>
      </c>
      <c r="N15" s="36">
        <v>85</v>
      </c>
      <c r="O15" s="73" t="str">
        <f t="shared" ref="O15" si="19">IF(N15&lt;85,"&lt;Give Comment&gt;","Ok")</f>
        <v>Ok</v>
      </c>
      <c r="P15" s="36">
        <v>85</v>
      </c>
      <c r="Q15" s="73" t="str">
        <f t="shared" ref="Q15" si="20">IF(P15&lt;85,"&lt;Give Comment&gt;","Ok")</f>
        <v>Ok</v>
      </c>
      <c r="R15" s="36">
        <v>85</v>
      </c>
      <c r="S15" s="73" t="str">
        <f t="shared" ref="S15" si="21">IF(R15&lt;85,"&lt;Give Comment&gt;","Ok")</f>
        <v>Ok</v>
      </c>
      <c r="T15" s="36"/>
      <c r="U15" s="51"/>
      <c r="V15" s="4"/>
      <c r="W15" s="33"/>
      <c r="X15" s="4"/>
      <c r="Y15" s="4"/>
    </row>
    <row r="16" spans="2:27" ht="14.4" x14ac:dyDescent="0.25">
      <c r="B16" s="201"/>
      <c r="C16" s="67" t="s">
        <v>286</v>
      </c>
      <c r="D16" s="201"/>
      <c r="E16" s="69" t="s">
        <v>271</v>
      </c>
      <c r="F16" s="70" t="s">
        <v>272</v>
      </c>
      <c r="G16" s="46">
        <f t="shared" si="0"/>
        <v>19.2</v>
      </c>
      <c r="H16" s="36">
        <v>85</v>
      </c>
      <c r="I16" s="73" t="str">
        <f t="shared" si="1"/>
        <v>Ok</v>
      </c>
      <c r="J16" s="36">
        <v>85</v>
      </c>
      <c r="K16" s="73" t="str">
        <f t="shared" si="1"/>
        <v>Ok</v>
      </c>
      <c r="L16" s="36">
        <v>85</v>
      </c>
      <c r="M16" s="73" t="str">
        <f t="shared" ref="M16" si="22">IF(L16&lt;85,"&lt;Give Comment&gt;","Ok")</f>
        <v>Ok</v>
      </c>
      <c r="N16" s="36">
        <v>40</v>
      </c>
      <c r="O16" s="73" t="str">
        <f t="shared" ref="O16" si="23">IF(N16&lt;85,"&lt;Give Comment&gt;","Ok")</f>
        <v>&lt;Give Comment&gt;</v>
      </c>
      <c r="P16" s="36">
        <v>85</v>
      </c>
      <c r="Q16" s="73" t="str">
        <f t="shared" ref="Q16" si="24">IF(P16&lt;85,"&lt;Give Comment&gt;","Ok")</f>
        <v>Ok</v>
      </c>
      <c r="R16" s="36">
        <v>20</v>
      </c>
      <c r="S16" s="73" t="str">
        <f t="shared" ref="S16" si="25">IF(R16&lt;85,"&lt;Give Comment&gt;","Ok")</f>
        <v>&lt;Give Comment&gt;</v>
      </c>
      <c r="T16" s="36"/>
      <c r="U16" s="51"/>
      <c r="V16" s="4"/>
      <c r="W16" s="33"/>
      <c r="X16" s="4"/>
      <c r="Y16" s="4"/>
    </row>
    <row r="17" spans="2:25" ht="14.4" x14ac:dyDescent="0.25">
      <c r="B17" s="201"/>
      <c r="C17" s="200" t="s">
        <v>287</v>
      </c>
      <c r="D17" s="201"/>
      <c r="E17" s="198" t="s">
        <v>273</v>
      </c>
      <c r="F17" s="70" t="s">
        <v>274</v>
      </c>
      <c r="G17" s="46">
        <f t="shared" si="0"/>
        <v>19.2</v>
      </c>
      <c r="H17" s="36">
        <v>85</v>
      </c>
      <c r="I17" s="73" t="str">
        <f t="shared" si="1"/>
        <v>Ok</v>
      </c>
      <c r="J17" s="36">
        <v>85</v>
      </c>
      <c r="K17" s="73" t="str">
        <f t="shared" si="1"/>
        <v>Ok</v>
      </c>
      <c r="L17" s="36">
        <v>85</v>
      </c>
      <c r="M17" s="73" t="str">
        <f t="shared" ref="M17" si="26">IF(L17&lt;85,"&lt;Give Comment&gt;","Ok")</f>
        <v>Ok</v>
      </c>
      <c r="N17" s="36">
        <v>85</v>
      </c>
      <c r="O17" s="73" t="str">
        <f t="shared" ref="O17" si="27">IF(N17&lt;85,"&lt;Give Comment&gt;","Ok")</f>
        <v>Ok</v>
      </c>
      <c r="P17" s="36">
        <v>85</v>
      </c>
      <c r="Q17" s="73" t="str">
        <f t="shared" ref="Q17" si="28">IF(P17&lt;85,"&lt;Give Comment&gt;","Ok")</f>
        <v>Ok</v>
      </c>
      <c r="R17" s="36">
        <v>85</v>
      </c>
      <c r="S17" s="73" t="str">
        <f t="shared" ref="S17" si="29">IF(R17&lt;85,"&lt;Give Comment&gt;","Ok")</f>
        <v>Ok</v>
      </c>
      <c r="T17" s="36"/>
      <c r="U17" s="51"/>
      <c r="V17" s="4"/>
      <c r="W17" s="33"/>
      <c r="X17" s="4"/>
      <c r="Y17" s="4"/>
    </row>
    <row r="18" spans="2:25" ht="14.4" x14ac:dyDescent="0.25">
      <c r="B18" s="202"/>
      <c r="C18" s="202"/>
      <c r="D18" s="201"/>
      <c r="E18" s="199"/>
      <c r="F18" s="70" t="s">
        <v>275</v>
      </c>
      <c r="G18" s="46">
        <f t="shared" si="0"/>
        <v>19.2</v>
      </c>
      <c r="H18" s="36">
        <v>85</v>
      </c>
      <c r="I18" s="73" t="str">
        <f t="shared" si="1"/>
        <v>Ok</v>
      </c>
      <c r="J18" s="36">
        <v>85</v>
      </c>
      <c r="K18" s="73" t="str">
        <f t="shared" si="1"/>
        <v>Ok</v>
      </c>
      <c r="L18" s="36">
        <v>40</v>
      </c>
      <c r="M18" s="73" t="str">
        <f t="shared" ref="M18" si="30">IF(L18&lt;85,"&lt;Give Comment&gt;","Ok")</f>
        <v>&lt;Give Comment&gt;</v>
      </c>
      <c r="N18" s="36">
        <v>85</v>
      </c>
      <c r="O18" s="73" t="str">
        <f t="shared" ref="O18" si="31">IF(N18&lt;85,"&lt;Give Comment&gt;","Ok")</f>
        <v>Ok</v>
      </c>
      <c r="P18" s="36">
        <v>85</v>
      </c>
      <c r="Q18" s="73" t="str">
        <f t="shared" ref="Q18" si="32">IF(P18&lt;85,"&lt;Give Comment&gt;","Ok")</f>
        <v>Ok</v>
      </c>
      <c r="R18" s="36">
        <v>85</v>
      </c>
      <c r="S18" s="73" t="str">
        <f t="shared" ref="S18" si="33">IF(R18&lt;85,"&lt;Give Comment&gt;","Ok")</f>
        <v>Ok</v>
      </c>
      <c r="T18" s="36"/>
      <c r="U18" s="51"/>
      <c r="V18" s="4"/>
      <c r="W18" s="33"/>
      <c r="X18" s="4"/>
      <c r="Y18" s="4"/>
    </row>
    <row r="19" spans="2:25" ht="14.4" x14ac:dyDescent="0.25">
      <c r="B19" s="200" t="s">
        <v>288</v>
      </c>
      <c r="C19" s="200" t="s">
        <v>289</v>
      </c>
      <c r="D19" s="201"/>
      <c r="E19" s="198" t="s">
        <v>290</v>
      </c>
      <c r="F19" s="70" t="s">
        <v>276</v>
      </c>
      <c r="G19" s="46">
        <f t="shared" si="0"/>
        <v>19.2</v>
      </c>
      <c r="H19" s="36">
        <v>85</v>
      </c>
      <c r="I19" s="73" t="str">
        <f t="shared" si="1"/>
        <v>Ok</v>
      </c>
      <c r="J19" s="36">
        <v>85</v>
      </c>
      <c r="K19" s="73" t="str">
        <f t="shared" si="1"/>
        <v>Ok</v>
      </c>
      <c r="L19" s="36">
        <v>85</v>
      </c>
      <c r="M19" s="73" t="str">
        <f t="shared" ref="M19" si="34">IF(L19&lt;85,"&lt;Give Comment&gt;","Ok")</f>
        <v>Ok</v>
      </c>
      <c r="N19" s="36">
        <v>85</v>
      </c>
      <c r="O19" s="73" t="str">
        <f t="shared" ref="O19" si="35">IF(N19&lt;85,"&lt;Give Comment&gt;","Ok")</f>
        <v>Ok</v>
      </c>
      <c r="P19" s="36">
        <v>85</v>
      </c>
      <c r="Q19" s="73" t="str">
        <f t="shared" ref="Q19" si="36">IF(P19&lt;85,"&lt;Give Comment&gt;","Ok")</f>
        <v>Ok</v>
      </c>
      <c r="R19" s="36">
        <v>85</v>
      </c>
      <c r="S19" s="73" t="str">
        <f t="shared" ref="S19" si="37">IF(R19&lt;85,"&lt;Give Comment&gt;","Ok")</f>
        <v>Ok</v>
      </c>
      <c r="T19" s="36"/>
      <c r="U19" s="51"/>
      <c r="V19" s="4"/>
      <c r="W19" s="33"/>
      <c r="X19" s="4"/>
      <c r="Y19" s="4"/>
    </row>
    <row r="20" spans="2:25" ht="14.4" x14ac:dyDescent="0.25">
      <c r="B20" s="202"/>
      <c r="C20" s="202"/>
      <c r="D20" s="202"/>
      <c r="E20" s="199"/>
      <c r="F20" s="70" t="s">
        <v>277</v>
      </c>
      <c r="G20" s="46">
        <f t="shared" si="0"/>
        <v>19.2</v>
      </c>
      <c r="H20" s="36">
        <v>85</v>
      </c>
      <c r="I20" s="73" t="str">
        <f t="shared" si="1"/>
        <v>Ok</v>
      </c>
      <c r="J20" s="36">
        <v>85</v>
      </c>
      <c r="K20" s="73" t="str">
        <f t="shared" si="1"/>
        <v>Ok</v>
      </c>
      <c r="L20" s="36">
        <v>85</v>
      </c>
      <c r="M20" s="73" t="str">
        <f t="shared" ref="M20" si="38">IF(L20&lt;85,"&lt;Give Comment&gt;","Ok")</f>
        <v>Ok</v>
      </c>
      <c r="N20" s="36">
        <v>85</v>
      </c>
      <c r="O20" s="73" t="str">
        <f t="shared" ref="O20" si="39">IF(N20&lt;85,"&lt;Give Comment&gt;","Ok")</f>
        <v>Ok</v>
      </c>
      <c r="P20" s="36">
        <v>85</v>
      </c>
      <c r="Q20" s="73" t="str">
        <f t="shared" ref="Q20" si="40">IF(P20&lt;85,"&lt;Give Comment&gt;","Ok")</f>
        <v>Ok</v>
      </c>
      <c r="R20" s="36">
        <v>85</v>
      </c>
      <c r="S20" s="73" t="str">
        <f t="shared" ref="S20" si="41">IF(R20&lt;85,"&lt;Give Comment&gt;","Ok")</f>
        <v>Ok</v>
      </c>
      <c r="T20" s="36"/>
      <c r="U20" s="51"/>
      <c r="V20" s="4"/>
      <c r="W20" s="33"/>
      <c r="X20" s="4"/>
      <c r="Y20" s="4"/>
    </row>
    <row r="21" spans="2:25" ht="13.2" customHeight="1" x14ac:dyDescent="0.25">
      <c r="B21" s="210" t="s">
        <v>295</v>
      </c>
      <c r="C21" s="211"/>
      <c r="D21" s="211"/>
      <c r="E21" s="211"/>
      <c r="F21" s="212"/>
      <c r="G21" s="57">
        <f>SUM(G10:G20)</f>
        <v>211.19999999999996</v>
      </c>
      <c r="H21" s="75">
        <f>AVERAGE(H10:H20)</f>
        <v>80.909090909090907</v>
      </c>
      <c r="I21" s="74"/>
      <c r="J21" s="75">
        <f>AVERAGE(J10:J20)</f>
        <v>83.181818181818187</v>
      </c>
      <c r="K21" s="74"/>
      <c r="L21" s="75">
        <f>AVERAGE(L10:L20)</f>
        <v>79.090909090909093</v>
      </c>
      <c r="M21" s="74"/>
      <c r="N21" s="75">
        <f>AVERAGE(N10:N20)</f>
        <v>80.909090909090907</v>
      </c>
      <c r="O21" s="74"/>
      <c r="P21" s="75">
        <f>AVERAGE(P10:P20)</f>
        <v>83.181818181818187</v>
      </c>
      <c r="Q21" s="74"/>
      <c r="R21" s="75">
        <f>AVERAGE(R10:R20)</f>
        <v>79.090909090909093</v>
      </c>
      <c r="S21" s="74"/>
      <c r="T21" s="75"/>
      <c r="U21" s="76"/>
      <c r="V21" s="39"/>
      <c r="W21" s="8"/>
      <c r="X21" s="8"/>
      <c r="Y21" s="8"/>
    </row>
    <row r="23" spans="2:25" x14ac:dyDescent="0.25">
      <c r="E23" s="9">
        <f>COUNTA(E10:E20)</f>
        <v>5</v>
      </c>
    </row>
    <row r="24" spans="2:25" x14ac:dyDescent="0.25">
      <c r="B24" s="171" t="s">
        <v>178</v>
      </c>
      <c r="C24" s="172"/>
      <c r="D24" s="172"/>
      <c r="E24" s="187"/>
      <c r="F24" s="50" t="s">
        <v>181</v>
      </c>
      <c r="G24" s="16"/>
      <c r="I24" s="16"/>
      <c r="K24" s="16"/>
      <c r="L24" s="72"/>
      <c r="M24" s="16"/>
      <c r="N24" s="72"/>
      <c r="O24" s="16"/>
      <c r="P24" s="72"/>
      <c r="Q24" s="16"/>
      <c r="R24" s="72"/>
      <c r="S24" s="16"/>
      <c r="T24" s="72"/>
      <c r="U24" s="72"/>
      <c r="V24" s="2"/>
      <c r="X24" s="9"/>
    </row>
    <row r="25" spans="2:25" ht="13.95" customHeight="1" x14ac:dyDescent="0.25">
      <c r="B25" s="163" t="s">
        <v>179</v>
      </c>
      <c r="C25" s="164"/>
      <c r="D25" s="164"/>
      <c r="E25" s="186"/>
      <c r="F25" s="39" t="s">
        <v>182</v>
      </c>
      <c r="G25" s="16"/>
      <c r="I25" s="16"/>
      <c r="K25" s="16"/>
      <c r="L25" s="72"/>
      <c r="M25" s="16"/>
      <c r="N25" s="72"/>
      <c r="O25" s="16"/>
      <c r="P25" s="72"/>
      <c r="Q25" s="16"/>
      <c r="R25" s="72"/>
      <c r="S25" s="16"/>
      <c r="T25" s="72"/>
      <c r="U25" s="72"/>
      <c r="V25" s="2"/>
      <c r="X25" s="9"/>
    </row>
    <row r="26" spans="2:25" ht="13.95" customHeight="1" x14ac:dyDescent="0.25">
      <c r="B26" s="163" t="s">
        <v>180</v>
      </c>
      <c r="C26" s="164"/>
      <c r="D26" s="164"/>
      <c r="E26" s="186"/>
      <c r="F26" s="39"/>
      <c r="G26" s="16"/>
      <c r="I26" s="16"/>
      <c r="K26" s="16"/>
      <c r="L26" s="72"/>
      <c r="M26" s="16"/>
      <c r="N26" s="72"/>
      <c r="O26" s="16"/>
      <c r="P26" s="72"/>
      <c r="Q26" s="16"/>
      <c r="R26" s="72"/>
      <c r="S26" s="16"/>
      <c r="T26" s="72"/>
      <c r="U26" s="72"/>
      <c r="V26" s="2"/>
      <c r="X26" s="9"/>
    </row>
    <row r="27" spans="2:25" x14ac:dyDescent="0.25">
      <c r="B27" s="163" t="s">
        <v>184</v>
      </c>
      <c r="C27" s="164"/>
      <c r="D27" s="164"/>
      <c r="E27" s="186"/>
      <c r="F27" s="39"/>
      <c r="G27" s="16"/>
      <c r="I27" s="16"/>
      <c r="K27" s="16"/>
      <c r="L27" s="72"/>
      <c r="M27" s="16"/>
      <c r="N27" s="72"/>
      <c r="O27" s="16"/>
      <c r="P27" s="72"/>
      <c r="Q27" s="16"/>
      <c r="R27" s="72"/>
      <c r="S27" s="16"/>
      <c r="T27" s="72"/>
      <c r="U27" s="72"/>
      <c r="V27" s="2"/>
      <c r="X27" s="9"/>
    </row>
    <row r="28" spans="2:25" ht="13.95" customHeight="1" x14ac:dyDescent="0.25">
      <c r="B28" s="163" t="s">
        <v>190</v>
      </c>
      <c r="C28" s="164"/>
      <c r="D28" s="164"/>
      <c r="E28" s="186"/>
      <c r="F28" s="39"/>
      <c r="G28" s="16"/>
      <c r="I28" s="16"/>
      <c r="K28" s="16"/>
      <c r="L28" s="72"/>
      <c r="M28" s="16"/>
      <c r="N28" s="72"/>
      <c r="O28" s="16"/>
      <c r="P28" s="72"/>
      <c r="Q28" s="16"/>
      <c r="R28" s="72"/>
      <c r="S28" s="16"/>
      <c r="T28" s="72"/>
      <c r="U28" s="72"/>
      <c r="V28" s="2"/>
      <c r="X28" s="9"/>
    </row>
    <row r="29" spans="2:25" x14ac:dyDescent="0.25">
      <c r="B29" s="163" t="s">
        <v>185</v>
      </c>
      <c r="C29" s="164"/>
      <c r="D29" s="164"/>
      <c r="E29" s="186"/>
      <c r="F29" s="39"/>
      <c r="G29" s="16"/>
      <c r="I29" s="16"/>
      <c r="K29" s="16"/>
      <c r="L29" s="72"/>
      <c r="M29" s="16"/>
      <c r="N29" s="72"/>
      <c r="O29" s="16"/>
      <c r="P29" s="72"/>
      <c r="Q29" s="16"/>
      <c r="R29" s="72"/>
      <c r="S29" s="16"/>
      <c r="T29" s="72"/>
      <c r="U29" s="72"/>
      <c r="V29" s="2"/>
      <c r="X29" s="9"/>
    </row>
    <row r="30" spans="2:25" ht="13.95" customHeight="1" x14ac:dyDescent="0.25">
      <c r="B30" s="163" t="s">
        <v>186</v>
      </c>
      <c r="C30" s="164"/>
      <c r="D30" s="164"/>
      <c r="E30" s="186"/>
      <c r="F30" s="39"/>
      <c r="G30" s="16"/>
      <c r="I30" s="16"/>
      <c r="K30" s="16"/>
      <c r="L30" s="72"/>
      <c r="M30" s="16"/>
      <c r="N30" s="72"/>
      <c r="O30" s="16"/>
      <c r="P30" s="72"/>
      <c r="Q30" s="16"/>
      <c r="R30" s="72"/>
      <c r="S30" s="16"/>
      <c r="T30" s="72"/>
      <c r="U30" s="72"/>
      <c r="V30" s="2"/>
      <c r="X30" s="9"/>
    </row>
    <row r="31" spans="2:25" ht="13.95" customHeight="1" x14ac:dyDescent="0.25">
      <c r="B31" s="163" t="s">
        <v>187</v>
      </c>
      <c r="C31" s="164"/>
      <c r="D31" s="164"/>
      <c r="E31" s="186"/>
      <c r="F31" s="39"/>
      <c r="G31" s="16"/>
      <c r="I31" s="16"/>
      <c r="K31" s="16"/>
      <c r="L31" s="72"/>
      <c r="M31" s="16"/>
      <c r="N31" s="72"/>
      <c r="O31" s="16"/>
      <c r="P31" s="72"/>
      <c r="Q31" s="16"/>
      <c r="R31" s="72"/>
      <c r="S31" s="16"/>
      <c r="T31" s="72"/>
      <c r="U31" s="72"/>
      <c r="V31" s="2"/>
      <c r="X31" s="9"/>
    </row>
    <row r="32" spans="2:25" ht="13.95" customHeight="1" x14ac:dyDescent="0.25">
      <c r="B32" s="163" t="s">
        <v>188</v>
      </c>
      <c r="C32" s="164"/>
      <c r="D32" s="164"/>
      <c r="E32" s="186"/>
      <c r="F32" s="39"/>
      <c r="G32" s="16"/>
      <c r="I32" s="16"/>
      <c r="K32" s="16"/>
      <c r="L32" s="72"/>
      <c r="M32" s="16"/>
      <c r="N32" s="72"/>
      <c r="O32" s="16"/>
      <c r="P32" s="72"/>
      <c r="Q32" s="16"/>
      <c r="R32" s="72"/>
      <c r="S32" s="16"/>
      <c r="T32" s="72"/>
      <c r="U32" s="72"/>
      <c r="V32" s="2"/>
      <c r="X32" s="9"/>
    </row>
    <row r="33" spans="2:24" ht="13.95" customHeight="1" x14ac:dyDescent="0.25">
      <c r="B33" s="163" t="s">
        <v>189</v>
      </c>
      <c r="C33" s="164"/>
      <c r="D33" s="164"/>
      <c r="E33" s="186"/>
      <c r="F33" s="39"/>
      <c r="G33" s="16"/>
      <c r="I33" s="16"/>
      <c r="K33" s="16"/>
      <c r="L33" s="72"/>
      <c r="M33" s="16"/>
      <c r="N33" s="72"/>
      <c r="O33" s="16"/>
      <c r="P33" s="72"/>
      <c r="Q33" s="16"/>
      <c r="R33" s="72"/>
      <c r="S33" s="16"/>
      <c r="T33" s="72"/>
      <c r="U33" s="72"/>
      <c r="V33" s="2"/>
      <c r="X33" s="9"/>
    </row>
    <row r="34" spans="2:24" ht="13.95" customHeight="1" x14ac:dyDescent="0.25">
      <c r="B34" s="163" t="s">
        <v>211</v>
      </c>
      <c r="C34" s="164"/>
      <c r="D34" s="164"/>
      <c r="E34" s="186"/>
      <c r="F34" s="39"/>
    </row>
    <row r="35" spans="2:24" ht="13.95" customHeight="1" x14ac:dyDescent="0.25">
      <c r="B35" s="163" t="s">
        <v>212</v>
      </c>
      <c r="C35" s="164"/>
      <c r="D35" s="164"/>
      <c r="E35" s="186"/>
      <c r="F35" s="39"/>
    </row>
    <row r="36" spans="2:24" ht="13.95" customHeight="1" x14ac:dyDescent="0.25">
      <c r="B36" s="162" t="s">
        <v>214</v>
      </c>
      <c r="C36" s="162"/>
      <c r="D36" s="162"/>
      <c r="E36" s="162"/>
      <c r="F36" s="39"/>
    </row>
  </sheetData>
  <mergeCells count="60">
    <mergeCell ref="Z3:AA3"/>
    <mergeCell ref="R7:S7"/>
    <mergeCell ref="R8:S8"/>
    <mergeCell ref="B21:F21"/>
    <mergeCell ref="D10:D20"/>
    <mergeCell ref="J6:Q6"/>
    <mergeCell ref="R6:S6"/>
    <mergeCell ref="H5:S5"/>
    <mergeCell ref="B19:B20"/>
    <mergeCell ref="C19:C20"/>
    <mergeCell ref="E19:E20"/>
    <mergeCell ref="N7:O7"/>
    <mergeCell ref="N8:O8"/>
    <mergeCell ref="T5:T9"/>
    <mergeCell ref="E10:E11"/>
    <mergeCell ref="E12:E15"/>
    <mergeCell ref="E17:E18"/>
    <mergeCell ref="B10:B18"/>
    <mergeCell ref="C10:C11"/>
    <mergeCell ref="H7:I7"/>
    <mergeCell ref="D5:D9"/>
    <mergeCell ref="H8:I8"/>
    <mergeCell ref="B5:B9"/>
    <mergeCell ref="C5:C9"/>
    <mergeCell ref="E5:E9"/>
    <mergeCell ref="F5:F9"/>
    <mergeCell ref="G5:G9"/>
    <mergeCell ref="H6:I6"/>
    <mergeCell ref="C12:C15"/>
    <mergeCell ref="C17:C18"/>
    <mergeCell ref="J7:K7"/>
    <mergeCell ref="L7:M7"/>
    <mergeCell ref="L8:M8"/>
    <mergeCell ref="P7:Q7"/>
    <mergeCell ref="P8:Q8"/>
    <mergeCell ref="J8:K8"/>
    <mergeCell ref="Y5:Y9"/>
    <mergeCell ref="X5:X9"/>
    <mergeCell ref="W5:W9"/>
    <mergeCell ref="V5:V9"/>
    <mergeCell ref="U5:U9"/>
    <mergeCell ref="M2:T2"/>
    <mergeCell ref="M3:T3"/>
    <mergeCell ref="E2:G2"/>
    <mergeCell ref="E3:G3"/>
    <mergeCell ref="H2:L2"/>
    <mergeCell ref="H3:L3"/>
    <mergeCell ref="B35:E35"/>
    <mergeCell ref="B36:E36"/>
    <mergeCell ref="B31:E31"/>
    <mergeCell ref="B24:E24"/>
    <mergeCell ref="B25:E25"/>
    <mergeCell ref="B26:E26"/>
    <mergeCell ref="B27:E27"/>
    <mergeCell ref="B28:E28"/>
    <mergeCell ref="B29:E29"/>
    <mergeCell ref="B30:E30"/>
    <mergeCell ref="B32:E32"/>
    <mergeCell ref="B33:E33"/>
    <mergeCell ref="B34:E34"/>
  </mergeCells>
  <conditionalFormatting sqref="G10:G18">
    <cfRule type="cellIs" dxfId="12" priority="45" operator="equal">
      <formula>0.3</formula>
    </cfRule>
    <cfRule type="cellIs" dxfId="11" priority="46" operator="greaterThan">
      <formula>0.3</formula>
    </cfRule>
  </conditionalFormatting>
  <conditionalFormatting sqref="G19">
    <cfRule type="cellIs" dxfId="10" priority="22" operator="equal">
      <formula>0.3</formula>
    </cfRule>
    <cfRule type="cellIs" dxfId="9" priority="23" operator="greaterThan">
      <formula>0.3</formula>
    </cfRule>
  </conditionalFormatting>
  <conditionalFormatting sqref="G20">
    <cfRule type="cellIs" dxfId="8" priority="15" operator="equal">
      <formula>0.3</formula>
    </cfRule>
    <cfRule type="cellIs" dxfId="7" priority="16" operator="greaterThan">
      <formula>0.3</formula>
    </cfRule>
  </conditionalFormatting>
  <conditionalFormatting sqref="H10:H20">
    <cfRule type="cellIs" dxfId="6" priority="6" operator="lessThan">
      <formula>85</formula>
    </cfRule>
  </conditionalFormatting>
  <conditionalFormatting sqref="J10:J20">
    <cfRule type="cellIs" dxfId="5" priority="5" operator="lessThan">
      <formula>85</formula>
    </cfRule>
  </conditionalFormatting>
  <conditionalFormatting sqref="L10:L20">
    <cfRule type="cellIs" dxfId="4" priority="4" operator="lessThan">
      <formula>85</formula>
    </cfRule>
  </conditionalFormatting>
  <conditionalFormatting sqref="N10:N20">
    <cfRule type="cellIs" dxfId="3" priority="3" operator="lessThan">
      <formula>85</formula>
    </cfRule>
  </conditionalFormatting>
  <conditionalFormatting sqref="P10:P20">
    <cfRule type="cellIs" dxfId="2" priority="2" operator="lessThan">
      <formula>85</formula>
    </cfRule>
  </conditionalFormatting>
  <conditionalFormatting sqref="R10:R20">
    <cfRule type="cellIs" dxfId="1" priority="1" operator="lessThan">
      <formula>85</formula>
    </cfRule>
  </conditionalFormatting>
  <dataValidations count="1">
    <dataValidation type="list" allowBlank="1" showInputMessage="1" showErrorMessage="1" sqref="J10:J20 L10:L20 P10:P20 N10:N20 R10:R20 H10:H20">
      <formula1>"N/A,0,20,40,65,85,100"</formula1>
    </dataValidation>
  </dataValidations>
  <hyperlinks>
    <hyperlink ref="U10" r:id="rId1"/>
  </hyperlinks>
  <pageMargins left="0.7" right="0.7" top="0.75" bottom="0.75" header="0.3" footer="0.3"/>
  <pageSetup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54"/>
  <sheetViews>
    <sheetView showGridLines="0" tabSelected="1" zoomScale="85" zoomScaleNormal="85" workbookViewId="0">
      <selection activeCell="D5" sqref="D5"/>
    </sheetView>
  </sheetViews>
  <sheetFormatPr defaultColWidth="8.88671875" defaultRowHeight="13.8" x14ac:dyDescent="0.25"/>
  <cols>
    <col min="1" max="1" width="2" style="2" customWidth="1"/>
    <col min="2" max="2" width="18.88671875" style="2" customWidth="1"/>
    <col min="3" max="3" width="11.6640625" style="32" customWidth="1"/>
    <col min="4" max="4" width="11.6640625" style="2" customWidth="1"/>
    <col min="5" max="5" width="68.33203125" style="2" customWidth="1"/>
    <col min="6" max="6" width="48.88671875" style="16" customWidth="1"/>
    <col min="7" max="7" width="8.33203125" style="17" customWidth="1"/>
    <col min="8" max="8" width="11.44140625" style="17" customWidth="1"/>
    <col min="9" max="9" width="8.109375" style="17" customWidth="1"/>
    <col min="10" max="10" width="6.109375" style="16" customWidth="1"/>
    <col min="11" max="11" width="51.109375" style="2" customWidth="1"/>
    <col min="12" max="12" width="22.44140625" style="2" customWidth="1"/>
    <col min="13" max="13" width="7.88671875" style="9" customWidth="1"/>
    <col min="14" max="14" width="6.6640625" style="2" customWidth="1"/>
    <col min="15" max="15" width="10" style="2" customWidth="1"/>
    <col min="16" max="16" width="10.6640625" style="2" customWidth="1"/>
    <col min="17" max="17" width="10.44140625" style="2" hidden="1" customWidth="1"/>
    <col min="18" max="18" width="6" style="2" customWidth="1"/>
    <col min="19" max="19" width="7" style="2" customWidth="1"/>
    <col min="20" max="20" width="46.33203125" style="2" bestFit="1" customWidth="1"/>
    <col min="21" max="16384" width="8.88671875" style="2"/>
  </cols>
  <sheetData>
    <row r="2" spans="2:17" ht="42" customHeight="1" x14ac:dyDescent="0.25">
      <c r="B2" s="59" t="s">
        <v>22</v>
      </c>
      <c r="C2" s="31" t="s">
        <v>116</v>
      </c>
      <c r="D2" s="3" t="s">
        <v>6</v>
      </c>
      <c r="E2" s="3" t="s">
        <v>106</v>
      </c>
      <c r="F2" s="3" t="s">
        <v>107</v>
      </c>
      <c r="G2" s="188" t="s">
        <v>213</v>
      </c>
      <c r="H2" s="188"/>
      <c r="I2" s="188"/>
      <c r="J2" s="188"/>
      <c r="K2" s="188"/>
      <c r="M2" s="2"/>
    </row>
    <row r="3" spans="2:17" ht="29.4" customHeight="1" x14ac:dyDescent="0.25">
      <c r="B3" s="109" t="s">
        <v>16</v>
      </c>
      <c r="C3" s="61">
        <f>IF($B$3 = Summary!$C$4,SUM(H11:H25)/60,"N/A")</f>
        <v>1.85</v>
      </c>
      <c r="D3" s="64" t="str">
        <f>IF($B$3=Summary!C4,IFERROR(AVERAGE(I11:I25),"N/A"),"N/A")</f>
        <v>N/A</v>
      </c>
      <c r="E3" s="8"/>
      <c r="F3" s="8"/>
      <c r="G3" s="162"/>
      <c r="H3" s="162"/>
      <c r="I3" s="162"/>
      <c r="J3" s="162"/>
      <c r="K3" s="162"/>
      <c r="M3" s="2"/>
    </row>
    <row r="4" spans="2:17" ht="13.2" customHeight="1" x14ac:dyDescent="0.25">
      <c r="B4" s="58" t="s">
        <v>176</v>
      </c>
      <c r="C4" s="61" t="str">
        <f>IF($B$4 = Summary!$C$4,SUM(H11:H34)/60,"N/A")</f>
        <v>N/A</v>
      </c>
      <c r="D4" s="64" t="str">
        <f>IF($B$3=Summary!C5,IFERROR(AVERAGE(I11:I34),"N/A"),"N/A")</f>
        <v>N/A</v>
      </c>
      <c r="E4" s="8"/>
      <c r="F4" s="8"/>
      <c r="G4" s="162"/>
      <c r="H4" s="162"/>
      <c r="I4" s="162"/>
      <c r="J4" s="162"/>
      <c r="K4" s="162"/>
      <c r="M4" s="2"/>
    </row>
    <row r="5" spans="2:17" ht="24" customHeight="1" x14ac:dyDescent="0.25">
      <c r="B5" s="2" t="s">
        <v>120</v>
      </c>
      <c r="C5" s="2"/>
      <c r="D5" s="15"/>
      <c r="F5" s="2"/>
      <c r="G5" s="2"/>
      <c r="H5" s="42"/>
      <c r="I5" s="42"/>
      <c r="J5" s="42"/>
      <c r="K5" s="43"/>
      <c r="L5" s="44"/>
    </row>
    <row r="6" spans="2:17" ht="13.95" customHeight="1" x14ac:dyDescent="0.25">
      <c r="B6" s="34" t="s">
        <v>121</v>
      </c>
      <c r="C6" s="2"/>
      <c r="D6" s="15"/>
      <c r="F6" s="2"/>
      <c r="G6" s="2"/>
      <c r="H6" s="42"/>
      <c r="I6" s="42"/>
      <c r="J6" s="42"/>
      <c r="K6" s="43"/>
      <c r="L6" s="44"/>
    </row>
    <row r="7" spans="2:17" x14ac:dyDescent="0.25">
      <c r="B7" s="34" t="s">
        <v>117</v>
      </c>
      <c r="C7" s="2"/>
      <c r="D7" s="15"/>
      <c r="F7" s="2"/>
      <c r="G7" s="2"/>
      <c r="H7" s="42"/>
      <c r="I7" s="42"/>
      <c r="J7" s="42"/>
      <c r="K7" s="43"/>
      <c r="L7" s="44"/>
    </row>
    <row r="8" spans="2:17" ht="14.4" x14ac:dyDescent="0.3">
      <c r="B8" s="34" t="s">
        <v>183</v>
      </c>
      <c r="C8" s="15"/>
      <c r="G8" s="30"/>
      <c r="J8" s="9"/>
    </row>
    <row r="9" spans="2:17" ht="13.2" customHeight="1" x14ac:dyDescent="0.25">
      <c r="E9" s="13"/>
      <c r="H9" s="2"/>
      <c r="I9" s="14" t="str">
        <f>IFERROR(AVERAGE(I11:I34),"N/A")</f>
        <v>N/A</v>
      </c>
      <c r="J9" s="14">
        <f>SUM(J10:J44)</f>
        <v>0</v>
      </c>
    </row>
    <row r="10" spans="2:17" s="15" customFormat="1" ht="71.400000000000006" customHeight="1" x14ac:dyDescent="0.25">
      <c r="B10" s="38" t="s">
        <v>3</v>
      </c>
      <c r="C10" s="38" t="s">
        <v>80</v>
      </c>
      <c r="D10" s="38" t="s">
        <v>65</v>
      </c>
      <c r="E10" s="38" t="s">
        <v>9</v>
      </c>
      <c r="F10" s="38" t="s">
        <v>31</v>
      </c>
      <c r="G10" s="38" t="s">
        <v>201</v>
      </c>
      <c r="H10" s="47" t="s">
        <v>245</v>
      </c>
      <c r="I10" s="38" t="s">
        <v>99</v>
      </c>
      <c r="J10" s="38" t="s">
        <v>177</v>
      </c>
      <c r="K10" s="38" t="s">
        <v>32</v>
      </c>
      <c r="L10" s="38" t="s">
        <v>62</v>
      </c>
      <c r="M10" s="38" t="s">
        <v>2</v>
      </c>
      <c r="N10" s="38" t="s">
        <v>10</v>
      </c>
      <c r="O10" s="38" t="s">
        <v>15</v>
      </c>
      <c r="P10" s="38" t="s">
        <v>0</v>
      </c>
      <c r="Q10" s="38"/>
    </row>
    <row r="11" spans="2:17" ht="124.2" x14ac:dyDescent="0.25">
      <c r="B11" s="220" t="s">
        <v>16</v>
      </c>
      <c r="C11" s="222" t="s">
        <v>193</v>
      </c>
      <c r="D11" s="225" t="s">
        <v>68</v>
      </c>
      <c r="E11" s="111" t="s">
        <v>195</v>
      </c>
      <c r="F11" s="112"/>
      <c r="G11" s="37">
        <v>2</v>
      </c>
      <c r="H11" s="37">
        <f t="shared" ref="H11:H34" si="0">3*G11</f>
        <v>6</v>
      </c>
      <c r="I11" s="36"/>
      <c r="J11" s="36"/>
      <c r="K11" s="4"/>
      <c r="L11" s="4" t="str">
        <f t="shared" ref="L11:L34" ca="1" si="1">IF(N11-TODAY()&gt;7,"&lt;Please provide the PCV task to follow&gt;"," ")</f>
        <v xml:space="preserve"> </v>
      </c>
      <c r="M11" s="4"/>
      <c r="N11" s="36"/>
      <c r="O11" s="4"/>
      <c r="P11" s="4"/>
      <c r="Q11" s="24"/>
    </row>
    <row r="12" spans="2:17" ht="41.4" x14ac:dyDescent="0.25">
      <c r="B12" s="220"/>
      <c r="C12" s="223"/>
      <c r="D12" s="226"/>
      <c r="E12" s="111" t="s">
        <v>248</v>
      </c>
      <c r="F12" s="112" t="s">
        <v>249</v>
      </c>
      <c r="G12" s="37">
        <v>1</v>
      </c>
      <c r="H12" s="37">
        <f t="shared" si="0"/>
        <v>3</v>
      </c>
      <c r="I12" s="36"/>
      <c r="J12" s="36"/>
      <c r="K12" s="4" t="str">
        <f t="shared" ref="K12:K34" si="2">IF(I12 &lt; 100,"&lt;Please put comment for improvement&gt;","Ok")</f>
        <v>&lt;Please put comment for improvement&gt;</v>
      </c>
      <c r="L12" s="4" t="str">
        <f t="shared" ca="1" si="1"/>
        <v xml:space="preserve"> </v>
      </c>
      <c r="M12" s="4"/>
      <c r="N12" s="36"/>
      <c r="O12" s="4"/>
      <c r="P12" s="4"/>
      <c r="Q12" s="24"/>
    </row>
    <row r="13" spans="2:17" ht="48.6" customHeight="1" x14ac:dyDescent="0.25">
      <c r="B13" s="220"/>
      <c r="C13" s="223"/>
      <c r="D13" s="226"/>
      <c r="E13" s="111" t="s">
        <v>196</v>
      </c>
      <c r="F13" s="111" t="s">
        <v>69</v>
      </c>
      <c r="G13" s="37">
        <v>2</v>
      </c>
      <c r="H13" s="37">
        <f t="shared" si="0"/>
        <v>6</v>
      </c>
      <c r="I13" s="36"/>
      <c r="J13" s="36"/>
      <c r="K13" s="4" t="str">
        <f t="shared" si="2"/>
        <v>&lt;Please put comment for improvement&gt;</v>
      </c>
      <c r="L13" s="4" t="str">
        <f t="shared" ca="1" si="1"/>
        <v xml:space="preserve"> </v>
      </c>
      <c r="M13" s="4"/>
      <c r="N13" s="36"/>
      <c r="O13" s="4"/>
      <c r="P13" s="4"/>
      <c r="Q13" s="22"/>
    </row>
    <row r="14" spans="2:17" ht="55.2" x14ac:dyDescent="0.25">
      <c r="B14" s="220"/>
      <c r="C14" s="223"/>
      <c r="D14" s="226"/>
      <c r="E14" s="111" t="s">
        <v>197</v>
      </c>
      <c r="F14" s="112"/>
      <c r="G14" s="37">
        <v>3</v>
      </c>
      <c r="H14" s="37">
        <f t="shared" si="0"/>
        <v>9</v>
      </c>
      <c r="I14" s="36"/>
      <c r="J14" s="36"/>
      <c r="K14" s="4" t="str">
        <f t="shared" si="2"/>
        <v>&lt;Please put comment for improvement&gt;</v>
      </c>
      <c r="L14" s="4" t="str">
        <f t="shared" ca="1" si="1"/>
        <v xml:space="preserve"> </v>
      </c>
      <c r="M14" s="4"/>
      <c r="N14" s="36"/>
      <c r="O14" s="4"/>
      <c r="P14" s="4"/>
      <c r="Q14" s="24" t="s">
        <v>92</v>
      </c>
    </row>
    <row r="15" spans="2:17" x14ac:dyDescent="0.25">
      <c r="B15" s="220"/>
      <c r="C15" s="223"/>
      <c r="D15" s="226"/>
      <c r="E15" s="111" t="s">
        <v>253</v>
      </c>
      <c r="F15" s="112"/>
      <c r="G15" s="37">
        <v>2</v>
      </c>
      <c r="H15" s="37">
        <f t="shared" si="0"/>
        <v>6</v>
      </c>
      <c r="I15" s="36"/>
      <c r="J15" s="36"/>
      <c r="K15" s="4" t="str">
        <f t="shared" si="2"/>
        <v>&lt;Please put comment for improvement&gt;</v>
      </c>
      <c r="L15" s="4" t="str">
        <f t="shared" ca="1" si="1"/>
        <v xml:space="preserve"> </v>
      </c>
      <c r="M15" s="4"/>
      <c r="N15" s="36"/>
      <c r="O15" s="4"/>
      <c r="P15" s="4"/>
      <c r="Q15" s="24"/>
    </row>
    <row r="16" spans="2:17" ht="82.8" x14ac:dyDescent="0.25">
      <c r="B16" s="220"/>
      <c r="C16" s="223"/>
      <c r="D16" s="226"/>
      <c r="E16" s="111" t="s">
        <v>254</v>
      </c>
      <c r="F16" s="112"/>
      <c r="G16" s="37">
        <v>3</v>
      </c>
      <c r="H16" s="37">
        <f t="shared" si="0"/>
        <v>9</v>
      </c>
      <c r="I16" s="36"/>
      <c r="J16" s="36"/>
      <c r="K16" s="4" t="str">
        <f t="shared" si="2"/>
        <v>&lt;Please put comment for improvement&gt;</v>
      </c>
      <c r="L16" s="4" t="str">
        <f t="shared" ca="1" si="1"/>
        <v xml:space="preserve"> </v>
      </c>
      <c r="M16" s="4"/>
      <c r="N16" s="36"/>
      <c r="O16" s="4"/>
      <c r="P16" s="4"/>
      <c r="Q16" s="24"/>
    </row>
    <row r="17" spans="2:17" s="15" customFormat="1" x14ac:dyDescent="0.25">
      <c r="B17" s="220"/>
      <c r="C17" s="223"/>
      <c r="D17" s="226"/>
      <c r="E17" s="111" t="s">
        <v>250</v>
      </c>
      <c r="F17" s="111"/>
      <c r="G17" s="37">
        <v>3</v>
      </c>
      <c r="H17" s="37">
        <f t="shared" si="0"/>
        <v>9</v>
      </c>
      <c r="I17" s="36"/>
      <c r="J17" s="56"/>
      <c r="K17" s="4" t="str">
        <f t="shared" si="2"/>
        <v>&lt;Please put comment for improvement&gt;</v>
      </c>
      <c r="L17" s="4" t="str">
        <f t="shared" ca="1" si="1"/>
        <v xml:space="preserve"> </v>
      </c>
      <c r="M17" s="10"/>
      <c r="N17" s="56"/>
      <c r="O17" s="10"/>
      <c r="P17" s="10"/>
      <c r="Q17" s="22"/>
    </row>
    <row r="18" spans="2:17" s="15" customFormat="1" ht="27.6" x14ac:dyDescent="0.25">
      <c r="B18" s="220"/>
      <c r="C18" s="223"/>
      <c r="D18" s="226"/>
      <c r="E18" s="111" t="s">
        <v>251</v>
      </c>
      <c r="F18" s="113" t="s">
        <v>94</v>
      </c>
      <c r="G18" s="37">
        <v>1</v>
      </c>
      <c r="H18" s="37">
        <f t="shared" si="0"/>
        <v>3</v>
      </c>
      <c r="I18" s="36"/>
      <c r="J18" s="56"/>
      <c r="K18" s="4" t="str">
        <f t="shared" si="2"/>
        <v>&lt;Please put comment for improvement&gt;</v>
      </c>
      <c r="L18" s="4" t="str">
        <f t="shared" ca="1" si="1"/>
        <v xml:space="preserve"> </v>
      </c>
      <c r="M18" s="10"/>
      <c r="N18" s="56"/>
      <c r="O18" s="10"/>
      <c r="P18" s="10"/>
      <c r="Q18" s="24" t="s">
        <v>91</v>
      </c>
    </row>
    <row r="19" spans="2:17" s="15" customFormat="1" ht="27.6" x14ac:dyDescent="0.25">
      <c r="B19" s="220"/>
      <c r="C19" s="224"/>
      <c r="D19" s="227"/>
      <c r="E19" s="111" t="s">
        <v>252</v>
      </c>
      <c r="F19" s="113" t="s">
        <v>95</v>
      </c>
      <c r="G19" s="37">
        <v>3</v>
      </c>
      <c r="H19" s="37">
        <f t="shared" si="0"/>
        <v>9</v>
      </c>
      <c r="I19" s="36"/>
      <c r="J19" s="56"/>
      <c r="K19" s="4" t="str">
        <f t="shared" si="2"/>
        <v>&lt;Please put comment for improvement&gt;</v>
      </c>
      <c r="L19" s="4" t="str">
        <f t="shared" ca="1" si="1"/>
        <v xml:space="preserve"> </v>
      </c>
      <c r="M19" s="10"/>
      <c r="N19" s="56"/>
      <c r="O19" s="10"/>
      <c r="P19" s="10"/>
      <c r="Q19" s="24" t="s">
        <v>91</v>
      </c>
    </row>
    <row r="20" spans="2:17" x14ac:dyDescent="0.25">
      <c r="B20" s="220"/>
      <c r="C20" s="222" t="s">
        <v>194</v>
      </c>
      <c r="D20" s="228" t="s">
        <v>70</v>
      </c>
      <c r="E20" s="113" t="s">
        <v>100</v>
      </c>
      <c r="F20" s="112"/>
      <c r="G20" s="37">
        <v>2</v>
      </c>
      <c r="H20" s="37">
        <f t="shared" si="0"/>
        <v>6</v>
      </c>
      <c r="I20" s="36"/>
      <c r="J20" s="36"/>
      <c r="K20" s="4" t="str">
        <f t="shared" si="2"/>
        <v>&lt;Please put comment for improvement&gt;</v>
      </c>
      <c r="L20" s="4" t="str">
        <f t="shared" ca="1" si="1"/>
        <v xml:space="preserve"> </v>
      </c>
      <c r="M20" s="4"/>
      <c r="N20" s="36"/>
      <c r="O20" s="4"/>
      <c r="P20" s="4"/>
      <c r="Q20" s="24"/>
    </row>
    <row r="21" spans="2:17" ht="41.4" x14ac:dyDescent="0.25">
      <c r="B21" s="220"/>
      <c r="C21" s="223"/>
      <c r="D21" s="229"/>
      <c r="E21" s="111" t="s">
        <v>158</v>
      </c>
      <c r="F21" s="113" t="s">
        <v>157</v>
      </c>
      <c r="G21" s="37">
        <v>3</v>
      </c>
      <c r="H21" s="37">
        <f t="shared" si="0"/>
        <v>9</v>
      </c>
      <c r="I21" s="36" t="s">
        <v>11</v>
      </c>
      <c r="J21" s="36"/>
      <c r="K21" s="4" t="str">
        <f t="shared" si="2"/>
        <v>Ok</v>
      </c>
      <c r="L21" s="4" t="str">
        <f t="shared" ca="1" si="1"/>
        <v xml:space="preserve"> </v>
      </c>
      <c r="M21" s="4"/>
      <c r="N21" s="36"/>
      <c r="O21" s="4"/>
      <c r="P21" s="4"/>
      <c r="Q21" s="24" t="s">
        <v>91</v>
      </c>
    </row>
    <row r="22" spans="2:17" ht="27.6" x14ac:dyDescent="0.25">
      <c r="B22" s="220"/>
      <c r="C22" s="223"/>
      <c r="D22" s="229"/>
      <c r="E22" s="113" t="s">
        <v>103</v>
      </c>
      <c r="F22" s="112"/>
      <c r="G22" s="37">
        <v>3</v>
      </c>
      <c r="H22" s="37">
        <f t="shared" si="0"/>
        <v>9</v>
      </c>
      <c r="I22" s="36" t="s">
        <v>11</v>
      </c>
      <c r="J22" s="36"/>
      <c r="K22" s="4" t="str">
        <f t="shared" si="2"/>
        <v>Ok</v>
      </c>
      <c r="L22" s="4" t="str">
        <f t="shared" ca="1" si="1"/>
        <v xml:space="preserve"> </v>
      </c>
      <c r="M22" s="4"/>
      <c r="N22" s="36"/>
      <c r="O22" s="4"/>
      <c r="P22" s="4"/>
      <c r="Q22" s="24"/>
    </row>
    <row r="23" spans="2:17" ht="27.6" x14ac:dyDescent="0.25">
      <c r="B23" s="220"/>
      <c r="C23" s="223"/>
      <c r="D23" s="229"/>
      <c r="E23" s="113" t="s">
        <v>104</v>
      </c>
      <c r="F23" s="112"/>
      <c r="G23" s="37">
        <v>3</v>
      </c>
      <c r="H23" s="37">
        <f t="shared" si="0"/>
        <v>9</v>
      </c>
      <c r="I23" s="36" t="s">
        <v>11</v>
      </c>
      <c r="J23" s="36"/>
      <c r="K23" s="4" t="str">
        <f t="shared" si="2"/>
        <v>Ok</v>
      </c>
      <c r="L23" s="4" t="str">
        <f t="shared" ca="1" si="1"/>
        <v xml:space="preserve"> </v>
      </c>
      <c r="M23" s="4"/>
      <c r="N23" s="36"/>
      <c r="O23" s="4"/>
      <c r="P23" s="4"/>
      <c r="Q23" s="24"/>
    </row>
    <row r="24" spans="2:17" x14ac:dyDescent="0.25">
      <c r="B24" s="220"/>
      <c r="C24" s="223"/>
      <c r="D24" s="229"/>
      <c r="E24" s="113" t="s">
        <v>101</v>
      </c>
      <c r="F24" s="112"/>
      <c r="G24" s="37">
        <v>3</v>
      </c>
      <c r="H24" s="37">
        <f t="shared" si="0"/>
        <v>9</v>
      </c>
      <c r="I24" s="36" t="s">
        <v>11</v>
      </c>
      <c r="J24" s="36"/>
      <c r="K24" s="4" t="str">
        <f t="shared" si="2"/>
        <v>Ok</v>
      </c>
      <c r="L24" s="4" t="str">
        <f t="shared" ca="1" si="1"/>
        <v xml:space="preserve"> </v>
      </c>
      <c r="M24" s="4"/>
      <c r="N24" s="36"/>
      <c r="O24" s="4"/>
      <c r="P24" s="4"/>
      <c r="Q24" s="24"/>
    </row>
    <row r="25" spans="2:17" x14ac:dyDescent="0.25">
      <c r="B25" s="221"/>
      <c r="C25" s="223"/>
      <c r="D25" s="229"/>
      <c r="E25" s="114" t="s">
        <v>102</v>
      </c>
      <c r="F25" s="112"/>
      <c r="G25" s="37">
        <v>3</v>
      </c>
      <c r="H25" s="37">
        <f t="shared" si="0"/>
        <v>9</v>
      </c>
      <c r="I25" s="36" t="s">
        <v>11</v>
      </c>
      <c r="J25" s="36"/>
      <c r="K25" s="4" t="str">
        <f t="shared" si="2"/>
        <v>Ok</v>
      </c>
      <c r="L25" s="4" t="str">
        <f t="shared" ca="1" si="1"/>
        <v xml:space="preserve"> </v>
      </c>
      <c r="M25" s="4"/>
      <c r="N25" s="36"/>
      <c r="O25" s="4"/>
      <c r="P25" s="4"/>
      <c r="Q25" s="25"/>
    </row>
    <row r="26" spans="2:17" customFormat="1" ht="27.6" hidden="1" x14ac:dyDescent="0.3">
      <c r="B26" s="230" t="s">
        <v>27</v>
      </c>
      <c r="C26" s="233" t="s">
        <v>73</v>
      </c>
      <c r="D26" s="236" t="s">
        <v>89</v>
      </c>
      <c r="E26" s="115" t="s">
        <v>88</v>
      </c>
      <c r="F26" s="116" t="s">
        <v>142</v>
      </c>
      <c r="G26" s="37">
        <v>2</v>
      </c>
      <c r="H26" s="37">
        <f t="shared" si="0"/>
        <v>6</v>
      </c>
      <c r="I26" s="36"/>
      <c r="J26" s="36"/>
      <c r="K26" s="4" t="str">
        <f t="shared" si="2"/>
        <v>&lt;Please put comment for improvement&gt;</v>
      </c>
      <c r="L26" s="4" t="str">
        <f t="shared" ca="1" si="1"/>
        <v xml:space="preserve"> </v>
      </c>
      <c r="M26" s="4"/>
      <c r="N26" s="36"/>
      <c r="O26" s="4"/>
      <c r="P26" s="4"/>
      <c r="Q26" s="21" t="s">
        <v>84</v>
      </c>
    </row>
    <row r="27" spans="2:17" customFormat="1" ht="14.4" hidden="1" x14ac:dyDescent="0.3">
      <c r="B27" s="231"/>
      <c r="C27" s="234"/>
      <c r="D27" s="236"/>
      <c r="E27" s="115" t="s">
        <v>87</v>
      </c>
      <c r="F27" s="116" t="s">
        <v>143</v>
      </c>
      <c r="G27" s="37">
        <v>3</v>
      </c>
      <c r="H27" s="37">
        <f t="shared" si="0"/>
        <v>9</v>
      </c>
      <c r="I27" s="36"/>
      <c r="J27" s="36"/>
      <c r="K27" s="4" t="str">
        <f t="shared" si="2"/>
        <v>&lt;Please put comment for improvement&gt;</v>
      </c>
      <c r="L27" s="4" t="str">
        <f t="shared" ca="1" si="1"/>
        <v xml:space="preserve"> </v>
      </c>
      <c r="M27" s="4"/>
      <c r="N27" s="36"/>
      <c r="O27" s="4"/>
      <c r="P27" s="4"/>
      <c r="Q27" s="21" t="s">
        <v>84</v>
      </c>
    </row>
    <row r="28" spans="2:17" customFormat="1" ht="27.6" hidden="1" x14ac:dyDescent="0.3">
      <c r="B28" s="231"/>
      <c r="C28" s="234"/>
      <c r="D28" s="233" t="s">
        <v>85</v>
      </c>
      <c r="E28" s="117" t="s">
        <v>198</v>
      </c>
      <c r="F28" s="116" t="s">
        <v>138</v>
      </c>
      <c r="G28" s="37">
        <v>2</v>
      </c>
      <c r="H28" s="37">
        <f t="shared" si="0"/>
        <v>6</v>
      </c>
      <c r="I28" s="36"/>
      <c r="J28" s="36"/>
      <c r="K28" s="4" t="str">
        <f t="shared" si="2"/>
        <v>&lt;Please put comment for improvement&gt;</v>
      </c>
      <c r="L28" s="4" t="str">
        <f t="shared" ca="1" si="1"/>
        <v xml:space="preserve"> </v>
      </c>
      <c r="M28" s="4"/>
      <c r="N28" s="36"/>
      <c r="O28" s="4"/>
      <c r="P28" s="4"/>
      <c r="Q28" s="21" t="s">
        <v>84</v>
      </c>
    </row>
    <row r="29" spans="2:17" customFormat="1" ht="14.4" hidden="1" x14ac:dyDescent="0.3">
      <c r="B29" s="231"/>
      <c r="C29" s="234"/>
      <c r="D29" s="234"/>
      <c r="E29" s="118" t="s">
        <v>256</v>
      </c>
      <c r="F29" s="116" t="s">
        <v>139</v>
      </c>
      <c r="G29" s="37">
        <v>1</v>
      </c>
      <c r="H29" s="37">
        <f t="shared" si="0"/>
        <v>3</v>
      </c>
      <c r="I29" s="36"/>
      <c r="J29" s="36"/>
      <c r="K29" s="4" t="str">
        <f t="shared" si="2"/>
        <v>&lt;Please put comment for improvement&gt;</v>
      </c>
      <c r="L29" s="4" t="str">
        <f t="shared" ca="1" si="1"/>
        <v xml:space="preserve"> </v>
      </c>
      <c r="M29" s="4"/>
      <c r="N29" s="36"/>
      <c r="O29" s="4"/>
      <c r="P29" s="4"/>
      <c r="Q29" s="20" t="s">
        <v>84</v>
      </c>
    </row>
    <row r="30" spans="2:17" customFormat="1" ht="14.4" hidden="1" x14ac:dyDescent="0.3">
      <c r="B30" s="231"/>
      <c r="C30" s="234"/>
      <c r="D30" s="234"/>
      <c r="E30" s="118" t="s">
        <v>199</v>
      </c>
      <c r="F30" s="116" t="s">
        <v>140</v>
      </c>
      <c r="G30" s="37">
        <v>1</v>
      </c>
      <c r="H30" s="37">
        <f t="shared" si="0"/>
        <v>3</v>
      </c>
      <c r="I30" s="36"/>
      <c r="J30" s="36"/>
      <c r="K30" s="4" t="str">
        <f t="shared" si="2"/>
        <v>&lt;Please put comment for improvement&gt;</v>
      </c>
      <c r="L30" s="4" t="str">
        <f t="shared" ca="1" si="1"/>
        <v xml:space="preserve"> </v>
      </c>
      <c r="M30" s="4"/>
      <c r="N30" s="36"/>
      <c r="O30" s="4"/>
      <c r="P30" s="4"/>
      <c r="Q30" s="20" t="s">
        <v>84</v>
      </c>
    </row>
    <row r="31" spans="2:17" customFormat="1" ht="14.4" hidden="1" x14ac:dyDescent="0.3">
      <c r="B31" s="231"/>
      <c r="C31" s="234"/>
      <c r="D31" s="235"/>
      <c r="E31" s="118" t="s">
        <v>255</v>
      </c>
      <c r="F31" s="116" t="s">
        <v>141</v>
      </c>
      <c r="G31" s="37">
        <v>1</v>
      </c>
      <c r="H31" s="37">
        <f t="shared" si="0"/>
        <v>3</v>
      </c>
      <c r="I31" s="36"/>
      <c r="J31" s="36"/>
      <c r="K31" s="4" t="str">
        <f t="shared" si="2"/>
        <v>&lt;Please put comment for improvement&gt;</v>
      </c>
      <c r="L31" s="4" t="str">
        <f t="shared" ca="1" si="1"/>
        <v xml:space="preserve"> </v>
      </c>
      <c r="M31" s="4"/>
      <c r="N31" s="36"/>
      <c r="O31" s="4"/>
      <c r="P31" s="4"/>
      <c r="Q31" s="20" t="s">
        <v>84</v>
      </c>
    </row>
    <row r="32" spans="2:17" customFormat="1" ht="14.4" hidden="1" x14ac:dyDescent="0.3">
      <c r="B32" s="231"/>
      <c r="C32" s="235"/>
      <c r="D32" s="120" t="s">
        <v>72</v>
      </c>
      <c r="E32" s="119" t="s">
        <v>257</v>
      </c>
      <c r="F32" s="116" t="s">
        <v>258</v>
      </c>
      <c r="G32" s="37">
        <v>1</v>
      </c>
      <c r="H32" s="37">
        <f t="shared" si="0"/>
        <v>3</v>
      </c>
      <c r="I32" s="36"/>
      <c r="J32" s="36"/>
      <c r="K32" s="4" t="str">
        <f t="shared" si="2"/>
        <v>&lt;Please put comment for improvement&gt;</v>
      </c>
      <c r="L32" s="4" t="str">
        <f t="shared" ca="1" si="1"/>
        <v xml:space="preserve"> </v>
      </c>
      <c r="M32" s="4"/>
      <c r="N32" s="36"/>
      <c r="O32" s="4"/>
      <c r="P32" s="4"/>
      <c r="Q32" s="20" t="s">
        <v>84</v>
      </c>
    </row>
    <row r="33" spans="2:17" customFormat="1" ht="14.4" hidden="1" x14ac:dyDescent="0.3">
      <c r="B33" s="231"/>
      <c r="C33" s="236" t="s">
        <v>191</v>
      </c>
      <c r="D33" s="233" t="s">
        <v>90</v>
      </c>
      <c r="E33" s="119" t="s">
        <v>247</v>
      </c>
      <c r="F33" s="116" t="s">
        <v>119</v>
      </c>
      <c r="G33" s="37">
        <v>1</v>
      </c>
      <c r="H33" s="37">
        <f t="shared" si="0"/>
        <v>3</v>
      </c>
      <c r="I33" s="36"/>
      <c r="J33" s="36"/>
      <c r="K33" s="4" t="str">
        <f t="shared" si="2"/>
        <v>&lt;Please put comment for improvement&gt;</v>
      </c>
      <c r="L33" s="4" t="str">
        <f t="shared" ca="1" si="1"/>
        <v xml:space="preserve"> </v>
      </c>
      <c r="M33" s="4"/>
      <c r="N33" s="36"/>
      <c r="O33" s="4"/>
      <c r="P33" s="4"/>
      <c r="Q33" s="20" t="s">
        <v>84</v>
      </c>
    </row>
    <row r="34" spans="2:17" customFormat="1" ht="14.4" hidden="1" x14ac:dyDescent="0.3">
      <c r="B34" s="232"/>
      <c r="C34" s="236"/>
      <c r="D34" s="235"/>
      <c r="E34" s="119" t="s">
        <v>200</v>
      </c>
      <c r="F34" s="116"/>
      <c r="G34" s="37">
        <v>1</v>
      </c>
      <c r="H34" s="37">
        <f t="shared" si="0"/>
        <v>3</v>
      </c>
      <c r="I34" s="36"/>
      <c r="J34" s="36"/>
      <c r="K34" s="4" t="str">
        <f t="shared" si="2"/>
        <v>&lt;Please put comment for improvement&gt;</v>
      </c>
      <c r="L34" s="4" t="str">
        <f t="shared" ca="1" si="1"/>
        <v xml:space="preserve"> </v>
      </c>
      <c r="M34" s="4"/>
      <c r="N34" s="36"/>
      <c r="O34" s="4"/>
      <c r="P34" s="4"/>
      <c r="Q34" s="20" t="s">
        <v>84</v>
      </c>
    </row>
    <row r="41" spans="2:17" x14ac:dyDescent="0.25">
      <c r="E41" s="9">
        <f>COUNTA(E11:E34)</f>
        <v>24</v>
      </c>
    </row>
    <row r="42" spans="2:17" x14ac:dyDescent="0.25">
      <c r="B42" s="171" t="s">
        <v>178</v>
      </c>
      <c r="C42" s="172"/>
      <c r="D42" s="172"/>
      <c r="E42" s="187"/>
      <c r="F42" s="54" t="s">
        <v>181</v>
      </c>
      <c r="G42" s="54" t="s">
        <v>0</v>
      </c>
      <c r="H42" s="16"/>
      <c r="J42" s="17"/>
      <c r="K42" s="16"/>
      <c r="L42" s="17"/>
      <c r="M42" s="2"/>
      <c r="O42" s="9"/>
    </row>
    <row r="43" spans="2:17" ht="13.95" customHeight="1" x14ac:dyDescent="0.25">
      <c r="B43" s="163" t="s">
        <v>179</v>
      </c>
      <c r="C43" s="164"/>
      <c r="D43" s="164"/>
      <c r="E43" s="186"/>
      <c r="F43" s="39" t="s">
        <v>182</v>
      </c>
      <c r="G43" s="39"/>
      <c r="H43" s="16"/>
      <c r="J43" s="17"/>
      <c r="K43" s="16"/>
      <c r="L43" s="17"/>
      <c r="M43" s="2"/>
      <c r="O43" s="9"/>
    </row>
    <row r="44" spans="2:17" ht="13.95" customHeight="1" x14ac:dyDescent="0.25">
      <c r="B44" s="163" t="s">
        <v>180</v>
      </c>
      <c r="C44" s="164"/>
      <c r="D44" s="164"/>
      <c r="E44" s="186"/>
      <c r="F44" s="39"/>
      <c r="G44" s="39"/>
      <c r="H44" s="16"/>
      <c r="J44" s="17"/>
      <c r="K44" s="16"/>
      <c r="L44" s="17"/>
      <c r="M44" s="2"/>
      <c r="O44" s="9"/>
    </row>
    <row r="45" spans="2:17" x14ac:dyDescent="0.25">
      <c r="B45" s="163" t="s">
        <v>184</v>
      </c>
      <c r="C45" s="164"/>
      <c r="D45" s="164"/>
      <c r="E45" s="186"/>
      <c r="F45" s="39"/>
      <c r="G45" s="39"/>
      <c r="H45" s="16"/>
      <c r="J45" s="17"/>
      <c r="K45" s="16"/>
      <c r="L45" s="17"/>
      <c r="M45" s="2"/>
      <c r="O45" s="9"/>
    </row>
    <row r="46" spans="2:17" ht="13.95" customHeight="1" x14ac:dyDescent="0.25">
      <c r="B46" s="163" t="s">
        <v>190</v>
      </c>
      <c r="C46" s="164"/>
      <c r="D46" s="164"/>
      <c r="E46" s="186"/>
      <c r="F46" s="39"/>
      <c r="G46" s="39"/>
      <c r="H46" s="16"/>
      <c r="J46" s="17"/>
      <c r="K46" s="16"/>
      <c r="L46" s="17"/>
      <c r="M46" s="2"/>
      <c r="O46" s="9"/>
    </row>
    <row r="47" spans="2:17" x14ac:dyDescent="0.25">
      <c r="B47" s="163" t="s">
        <v>185</v>
      </c>
      <c r="C47" s="164"/>
      <c r="D47" s="164"/>
      <c r="E47" s="186"/>
      <c r="F47" s="39"/>
      <c r="G47" s="39"/>
      <c r="H47" s="16"/>
      <c r="J47" s="17"/>
      <c r="K47" s="16"/>
      <c r="L47" s="17"/>
      <c r="M47" s="2"/>
      <c r="O47" s="9"/>
    </row>
    <row r="48" spans="2:17" ht="13.95" customHeight="1" x14ac:dyDescent="0.3">
      <c r="B48" s="163" t="s">
        <v>186</v>
      </c>
      <c r="C48" s="164"/>
      <c r="D48" s="164"/>
      <c r="E48" s="186"/>
      <c r="F48" s="39"/>
      <c r="G48" s="41" t="s">
        <v>118</v>
      </c>
      <c r="H48" s="16"/>
      <c r="J48" s="17"/>
      <c r="K48" s="16"/>
      <c r="L48" s="17"/>
      <c r="M48" s="2"/>
      <c r="O48" s="9"/>
    </row>
    <row r="49" spans="2:15" ht="13.95" customHeight="1" x14ac:dyDescent="0.25">
      <c r="B49" s="163" t="s">
        <v>187</v>
      </c>
      <c r="C49" s="164"/>
      <c r="D49" s="164"/>
      <c r="E49" s="186"/>
      <c r="F49" s="39"/>
      <c r="G49" s="39"/>
      <c r="H49" s="16"/>
      <c r="J49" s="17"/>
      <c r="K49" s="16"/>
      <c r="L49" s="17"/>
      <c r="M49" s="2"/>
      <c r="O49" s="9"/>
    </row>
    <row r="50" spans="2:15" ht="13.95" customHeight="1" x14ac:dyDescent="0.25">
      <c r="B50" s="163" t="s">
        <v>188</v>
      </c>
      <c r="C50" s="164"/>
      <c r="D50" s="164"/>
      <c r="E50" s="186"/>
      <c r="F50" s="39"/>
      <c r="G50" s="39"/>
      <c r="H50" s="16"/>
      <c r="J50" s="17"/>
      <c r="K50" s="16"/>
      <c r="L50" s="17"/>
      <c r="M50" s="2"/>
      <c r="O50" s="9"/>
    </row>
    <row r="51" spans="2:15" ht="13.95" customHeight="1" x14ac:dyDescent="0.25">
      <c r="B51" s="163" t="s">
        <v>189</v>
      </c>
      <c r="C51" s="164"/>
      <c r="D51" s="164"/>
      <c r="E51" s="186"/>
      <c r="F51" s="39"/>
      <c r="G51" s="39"/>
      <c r="H51" s="16"/>
      <c r="J51" s="17"/>
      <c r="K51" s="16"/>
      <c r="L51" s="17"/>
      <c r="M51" s="2"/>
      <c r="O51" s="9"/>
    </row>
    <row r="52" spans="2:15" ht="13.95" customHeight="1" x14ac:dyDescent="0.25">
      <c r="B52" s="163" t="s">
        <v>211</v>
      </c>
      <c r="C52" s="164"/>
      <c r="D52" s="164"/>
      <c r="E52" s="186"/>
      <c r="F52" s="39"/>
      <c r="G52" s="39"/>
    </row>
    <row r="53" spans="2:15" ht="13.95" customHeight="1" x14ac:dyDescent="0.25">
      <c r="B53" s="163" t="s">
        <v>212</v>
      </c>
      <c r="C53" s="164"/>
      <c r="D53" s="164"/>
      <c r="E53" s="186"/>
      <c r="F53" s="39"/>
      <c r="G53" s="39"/>
    </row>
    <row r="54" spans="2:15" ht="13.95" customHeight="1" x14ac:dyDescent="0.3">
      <c r="B54" s="162" t="s">
        <v>214</v>
      </c>
      <c r="C54" s="162"/>
      <c r="D54" s="162"/>
      <c r="E54" s="162"/>
      <c r="F54" s="39"/>
      <c r="G54" s="41" t="s">
        <v>215</v>
      </c>
    </row>
  </sheetData>
  <autoFilter ref="B10:R54"/>
  <mergeCells count="27">
    <mergeCell ref="G4:K4"/>
    <mergeCell ref="B44:E44"/>
    <mergeCell ref="B45:E45"/>
    <mergeCell ref="B53:E53"/>
    <mergeCell ref="B54:E54"/>
    <mergeCell ref="B47:E47"/>
    <mergeCell ref="B48:E48"/>
    <mergeCell ref="B49:E49"/>
    <mergeCell ref="B50:E50"/>
    <mergeCell ref="B51:E51"/>
    <mergeCell ref="B52:E52"/>
    <mergeCell ref="G2:K2"/>
    <mergeCell ref="G3:K3"/>
    <mergeCell ref="B46:E46"/>
    <mergeCell ref="B11:B25"/>
    <mergeCell ref="C11:C19"/>
    <mergeCell ref="D11:D19"/>
    <mergeCell ref="C20:C25"/>
    <mergeCell ref="D20:D25"/>
    <mergeCell ref="B26:B34"/>
    <mergeCell ref="C26:C32"/>
    <mergeCell ref="D26:D27"/>
    <mergeCell ref="D28:D31"/>
    <mergeCell ref="C33:C34"/>
    <mergeCell ref="D33:D34"/>
    <mergeCell ref="B42:E42"/>
    <mergeCell ref="B43:E43"/>
  </mergeCells>
  <conditionalFormatting sqref="I11:I34">
    <cfRule type="cellIs" dxfId="0" priority="4" operator="lessThan">
      <formula>85</formula>
    </cfRule>
  </conditionalFormatting>
  <dataValidations count="1">
    <dataValidation type="list" allowBlank="1" showInputMessage="1" showErrorMessage="1" sqref="I11:I34">
      <formula1>"N/A,0,20,40,65,85,100"</formula1>
    </dataValidation>
  </dataValidations>
  <hyperlinks>
    <hyperlink ref="G48" r:id="rId1"/>
    <hyperlink ref="G54" r:id="rId2"/>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1. Process (QPM)</vt:lpstr>
      <vt:lpstr>2. TC Quality (FL)</vt:lpstr>
      <vt:lpstr>3. Execution&amp;Adhoc Quality (FL)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trang.dao</dc:creator>
  <cp:lastModifiedBy>truong.dao</cp:lastModifiedBy>
  <cp:lastPrinted>2018-01-17T08:00:47Z</cp:lastPrinted>
  <dcterms:created xsi:type="dcterms:W3CDTF">2018-01-03T05:10:52Z</dcterms:created>
  <dcterms:modified xsi:type="dcterms:W3CDTF">2020-04-15T07:44:07Z</dcterms:modified>
</cp:coreProperties>
</file>