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rales.PONTESMAQUINAS\Documents\DT\rental\horimetros_revisoes\"/>
    </mc:Choice>
  </mc:AlternateContent>
  <bookViews>
    <workbookView xWindow="0" yWindow="0" windowWidth="20490" windowHeight="7755" firstSheet="1" activeTab="4"/>
  </bookViews>
  <sheets>
    <sheet name="projecao_revisoes_embraco" sheetId="2" r:id="rId1"/>
    <sheet name="EMBRACO" sheetId="4" r:id="rId2"/>
    <sheet name="RESUMO REVISOES" sheetId="7" r:id="rId3"/>
    <sheet name="FROTA" sheetId="5" r:id="rId4"/>
    <sheet name="COLETA DE HORIMETROS" sheetId="6" r:id="rId5"/>
  </sheets>
  <definedNames>
    <definedName name="_xlnm._FilterDatabase" localSheetId="4" hidden="1">'COLETA DE HORIMETROS'!$A$3:$E$57</definedName>
    <definedName name="_xlnm._FilterDatabase" localSheetId="1" hidden="1">EMBRACO!$A$5:$K$111</definedName>
    <definedName name="_xlnm._FilterDatabase" localSheetId="0" hidden="1">projecao_revisoes_embraco!$A$5:$S$6</definedName>
    <definedName name="_xlnm._FilterDatabase" localSheetId="2" hidden="1">'RESUMO REVISOES'!$A$1:$E$93</definedName>
    <definedName name="_xlnm.Print_Area" localSheetId="0">projecao_revisoes_embraco!$A$2:$P$110</definedName>
    <definedName name="_xlnm.Print_Titles" localSheetId="4">'COLETA DE HORIMETROS'!$3:$4</definedName>
    <definedName name="_xlnm.Print_Titles" localSheetId="0">projecao_revisoes_embraco!$2:$5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7" i="2" l="1"/>
  <c r="Z7" i="2"/>
  <c r="Y9" i="2"/>
  <c r="Z9" i="2"/>
  <c r="Y11" i="2"/>
  <c r="Z11" i="2"/>
  <c r="Y13" i="2"/>
  <c r="Z13" i="2"/>
  <c r="Y15" i="2"/>
  <c r="Z15" i="2"/>
  <c r="Y17" i="2"/>
  <c r="Z17" i="2"/>
  <c r="Y19" i="2"/>
  <c r="Z19" i="2"/>
  <c r="Y21" i="2"/>
  <c r="Z21" i="2"/>
  <c r="Y23" i="2"/>
  <c r="Z23" i="2"/>
  <c r="Y25" i="2"/>
  <c r="Z25" i="2"/>
  <c r="Y27" i="2"/>
  <c r="Z27" i="2"/>
  <c r="Y29" i="2"/>
  <c r="Z29" i="2"/>
  <c r="Y31" i="2"/>
  <c r="Z31" i="2"/>
  <c r="Y33" i="2"/>
  <c r="Z33" i="2"/>
  <c r="Y35" i="2"/>
  <c r="Z35" i="2"/>
  <c r="Y37" i="2"/>
  <c r="Z37" i="2"/>
  <c r="Y39" i="2"/>
  <c r="Z39" i="2"/>
  <c r="Y41" i="2"/>
  <c r="Z41" i="2"/>
  <c r="Y43" i="2"/>
  <c r="Z43" i="2"/>
  <c r="Y45" i="2"/>
  <c r="Z45" i="2"/>
  <c r="Y47" i="2"/>
  <c r="Z47" i="2"/>
  <c r="Y49" i="2"/>
  <c r="Z49" i="2"/>
  <c r="Y51" i="2"/>
  <c r="Z51" i="2"/>
  <c r="Y53" i="2"/>
  <c r="Z53" i="2"/>
  <c r="Y55" i="2"/>
  <c r="Z55" i="2"/>
  <c r="Y57" i="2"/>
  <c r="Z57" i="2"/>
  <c r="Y59" i="2"/>
  <c r="Z59" i="2"/>
  <c r="Y61" i="2"/>
  <c r="Z61" i="2"/>
  <c r="Y63" i="2"/>
  <c r="Z63" i="2"/>
  <c r="Y65" i="2"/>
  <c r="Z65" i="2"/>
  <c r="Y67" i="2"/>
  <c r="Z67" i="2"/>
  <c r="Y69" i="2"/>
  <c r="Z69" i="2"/>
  <c r="Y71" i="2"/>
  <c r="Z71" i="2"/>
  <c r="Y73" i="2"/>
  <c r="Z73" i="2"/>
  <c r="Y75" i="2"/>
  <c r="Z75" i="2"/>
  <c r="Y77" i="2"/>
  <c r="Z77" i="2"/>
  <c r="Y79" i="2"/>
  <c r="Z79" i="2"/>
  <c r="Y81" i="2"/>
  <c r="Z81" i="2"/>
  <c r="Y83" i="2"/>
  <c r="Z83" i="2"/>
  <c r="Y85" i="2"/>
  <c r="Z85" i="2"/>
  <c r="Y87" i="2"/>
  <c r="Z87" i="2"/>
  <c r="Y89" i="2"/>
  <c r="Z89" i="2"/>
  <c r="Y91" i="2"/>
  <c r="Z91" i="2"/>
  <c r="Y93" i="2"/>
  <c r="Z93" i="2"/>
  <c r="Y95" i="2"/>
  <c r="Z95" i="2"/>
  <c r="Y97" i="2"/>
  <c r="Z97" i="2"/>
  <c r="Y99" i="2"/>
  <c r="Z99" i="2"/>
  <c r="Y101" i="2"/>
  <c r="Z101" i="2"/>
  <c r="Y103" i="2"/>
  <c r="Z103" i="2" s="1"/>
  <c r="Y105" i="2"/>
  <c r="Z105" i="2"/>
  <c r="Y107" i="2"/>
  <c r="Z107" i="2"/>
  <c r="Y109" i="2"/>
  <c r="Z109" i="2"/>
  <c r="Y111" i="2"/>
  <c r="Z111" i="2" s="1"/>
  <c r="G14" i="2" l="1"/>
  <c r="I110" i="2"/>
  <c r="H110" i="2"/>
  <c r="G110" i="2"/>
  <c r="F110" i="2"/>
  <c r="I108" i="2"/>
  <c r="H108" i="2"/>
  <c r="G108" i="2"/>
  <c r="F108" i="2"/>
  <c r="I106" i="2"/>
  <c r="H106" i="2"/>
  <c r="G106" i="2"/>
  <c r="F106" i="2"/>
  <c r="I104" i="2"/>
  <c r="H104" i="2"/>
  <c r="G104" i="2"/>
  <c r="F104" i="2"/>
  <c r="I102" i="2"/>
  <c r="H102" i="2"/>
  <c r="G102" i="2"/>
  <c r="F102" i="2"/>
  <c r="I100" i="2"/>
  <c r="H100" i="2"/>
  <c r="G100" i="2"/>
  <c r="F100" i="2"/>
  <c r="I98" i="2"/>
  <c r="H98" i="2"/>
  <c r="G98" i="2"/>
  <c r="F98" i="2"/>
  <c r="I96" i="2"/>
  <c r="H96" i="2"/>
  <c r="G96" i="2"/>
  <c r="F96" i="2"/>
  <c r="I94" i="2"/>
  <c r="H94" i="2"/>
  <c r="G94" i="2"/>
  <c r="F94" i="2"/>
  <c r="I92" i="2"/>
  <c r="H92" i="2"/>
  <c r="G92" i="2"/>
  <c r="F92" i="2"/>
  <c r="I90" i="2"/>
  <c r="H90" i="2"/>
  <c r="G90" i="2"/>
  <c r="F90" i="2"/>
  <c r="I88" i="2"/>
  <c r="H88" i="2"/>
  <c r="G88" i="2"/>
  <c r="F88" i="2"/>
  <c r="I86" i="2"/>
  <c r="H86" i="2"/>
  <c r="G86" i="2"/>
  <c r="F86" i="2"/>
  <c r="I84" i="2"/>
  <c r="H84" i="2"/>
  <c r="G84" i="2"/>
  <c r="F84" i="2"/>
  <c r="I82" i="2"/>
  <c r="H82" i="2"/>
  <c r="G82" i="2"/>
  <c r="F82" i="2"/>
  <c r="I80" i="2"/>
  <c r="H80" i="2"/>
  <c r="G80" i="2"/>
  <c r="F80" i="2"/>
  <c r="I78" i="2"/>
  <c r="H78" i="2"/>
  <c r="G78" i="2"/>
  <c r="F78" i="2"/>
  <c r="I76" i="2"/>
  <c r="H76" i="2"/>
  <c r="G76" i="2"/>
  <c r="F76" i="2"/>
  <c r="I74" i="2"/>
  <c r="H74" i="2"/>
  <c r="G74" i="2"/>
  <c r="F74" i="2"/>
  <c r="I72" i="2"/>
  <c r="H72" i="2"/>
  <c r="G72" i="2"/>
  <c r="F72" i="2"/>
  <c r="I70" i="2"/>
  <c r="H70" i="2"/>
  <c r="G70" i="2"/>
  <c r="F70" i="2"/>
  <c r="I68" i="2"/>
  <c r="H68" i="2"/>
  <c r="G68" i="2"/>
  <c r="F68" i="2"/>
  <c r="I66" i="2"/>
  <c r="H66" i="2"/>
  <c r="G66" i="2"/>
  <c r="F66" i="2"/>
  <c r="I64" i="2"/>
  <c r="H64" i="2"/>
  <c r="G64" i="2"/>
  <c r="F64" i="2"/>
  <c r="I62" i="2"/>
  <c r="H62" i="2"/>
  <c r="G62" i="2"/>
  <c r="F62" i="2"/>
  <c r="I60" i="2"/>
  <c r="H60" i="2"/>
  <c r="G60" i="2"/>
  <c r="F60" i="2"/>
  <c r="I58" i="2"/>
  <c r="H58" i="2"/>
  <c r="G58" i="2"/>
  <c r="F58" i="2"/>
  <c r="I56" i="2"/>
  <c r="H56" i="2"/>
  <c r="G56" i="2"/>
  <c r="F56" i="2"/>
  <c r="I54" i="2"/>
  <c r="H54" i="2"/>
  <c r="G54" i="2"/>
  <c r="F54" i="2"/>
  <c r="I52" i="2"/>
  <c r="H52" i="2"/>
  <c r="G52" i="2"/>
  <c r="F52" i="2"/>
  <c r="I50" i="2"/>
  <c r="H50" i="2"/>
  <c r="G50" i="2"/>
  <c r="F50" i="2"/>
  <c r="I48" i="2"/>
  <c r="H48" i="2"/>
  <c r="G48" i="2"/>
  <c r="F48" i="2"/>
  <c r="I46" i="2"/>
  <c r="H46" i="2"/>
  <c r="G46" i="2"/>
  <c r="F46" i="2"/>
  <c r="I44" i="2"/>
  <c r="H44" i="2"/>
  <c r="G44" i="2"/>
  <c r="F44" i="2"/>
  <c r="I42" i="2"/>
  <c r="H42" i="2"/>
  <c r="G42" i="2"/>
  <c r="F42" i="2"/>
  <c r="I40" i="2"/>
  <c r="H40" i="2"/>
  <c r="G40" i="2"/>
  <c r="F40" i="2"/>
  <c r="I38" i="2"/>
  <c r="H38" i="2"/>
  <c r="G38" i="2"/>
  <c r="F38" i="2"/>
  <c r="I36" i="2"/>
  <c r="H36" i="2"/>
  <c r="G36" i="2"/>
  <c r="F36" i="2"/>
  <c r="I34" i="2"/>
  <c r="H34" i="2"/>
  <c r="G34" i="2"/>
  <c r="F34" i="2"/>
  <c r="I32" i="2"/>
  <c r="H32" i="2"/>
  <c r="G32" i="2"/>
  <c r="F32" i="2"/>
  <c r="F10" i="2"/>
  <c r="H10" i="2"/>
  <c r="I30" i="2"/>
  <c r="H30" i="2"/>
  <c r="G30" i="2"/>
  <c r="F30" i="2"/>
  <c r="I28" i="2"/>
  <c r="H28" i="2"/>
  <c r="G28" i="2"/>
  <c r="F28" i="2"/>
  <c r="I26" i="2"/>
  <c r="H26" i="2"/>
  <c r="G26" i="2"/>
  <c r="F26" i="2"/>
  <c r="I24" i="2"/>
  <c r="H24" i="2"/>
  <c r="G24" i="2"/>
  <c r="F24" i="2"/>
  <c r="I22" i="2"/>
  <c r="H22" i="2"/>
  <c r="G22" i="2"/>
  <c r="F22" i="2"/>
  <c r="I20" i="2"/>
  <c r="H20" i="2"/>
  <c r="G20" i="2"/>
  <c r="F20" i="2"/>
  <c r="I18" i="2"/>
  <c r="H18" i="2"/>
  <c r="G18" i="2"/>
  <c r="F18" i="2"/>
  <c r="I16" i="2"/>
  <c r="H16" i="2"/>
  <c r="G16" i="2"/>
  <c r="F16" i="2"/>
  <c r="I14" i="2"/>
  <c r="H14" i="2"/>
  <c r="F14" i="2"/>
  <c r="I12" i="2"/>
  <c r="H12" i="2"/>
  <c r="G12" i="2"/>
  <c r="F12" i="2"/>
  <c r="I10" i="2"/>
  <c r="G10" i="2"/>
  <c r="I8" i="2"/>
  <c r="H8" i="2"/>
  <c r="G8" i="2"/>
  <c r="F8" i="2"/>
  <c r="I6" i="2"/>
  <c r="G6" i="2"/>
  <c r="H6" i="2"/>
  <c r="F6" i="2"/>
  <c r="J40" i="2" l="1"/>
  <c r="K40" i="2" s="1"/>
  <c r="J42" i="2"/>
  <c r="K42" i="2" s="1"/>
  <c r="J44" i="2"/>
  <c r="K44" i="2" s="1"/>
  <c r="J46" i="2"/>
  <c r="K46" i="2" s="1"/>
  <c r="J48" i="2"/>
  <c r="K48" i="2" s="1"/>
  <c r="J50" i="2"/>
  <c r="K50" i="2" s="1"/>
  <c r="J52" i="2"/>
  <c r="K52" i="2" s="1"/>
  <c r="J54" i="2"/>
  <c r="K54" i="2" s="1"/>
  <c r="J56" i="2"/>
  <c r="K56" i="2" s="1"/>
  <c r="J58" i="2"/>
  <c r="K58" i="2" s="1"/>
  <c r="J60" i="2"/>
  <c r="K60" i="2" s="1"/>
  <c r="J62" i="2"/>
  <c r="K62" i="2" s="1"/>
  <c r="J64" i="2"/>
  <c r="J66" i="2"/>
  <c r="K66" i="2" s="1"/>
  <c r="J68" i="2"/>
  <c r="K68" i="2" s="1"/>
  <c r="J70" i="2"/>
  <c r="K70" i="2" s="1"/>
  <c r="J72" i="2"/>
  <c r="K72" i="2" s="1"/>
  <c r="J74" i="2"/>
  <c r="K74" i="2" s="1"/>
  <c r="J76" i="2"/>
  <c r="K76" i="2" s="1"/>
  <c r="J78" i="2"/>
  <c r="K78" i="2" s="1"/>
  <c r="J80" i="2"/>
  <c r="K80" i="2" s="1"/>
  <c r="J82" i="2"/>
  <c r="K82" i="2" s="1"/>
  <c r="J84" i="2"/>
  <c r="K84" i="2" s="1"/>
  <c r="J86" i="2"/>
  <c r="K86" i="2" s="1"/>
  <c r="J88" i="2"/>
  <c r="K88" i="2" s="1"/>
  <c r="J90" i="2"/>
  <c r="K90" i="2" s="1"/>
  <c r="J92" i="2"/>
  <c r="K92" i="2" s="1"/>
  <c r="J94" i="2"/>
  <c r="K94" i="2" s="1"/>
  <c r="J96" i="2"/>
  <c r="K96" i="2" s="1"/>
  <c r="J98" i="2"/>
  <c r="K98" i="2" s="1"/>
  <c r="J100" i="2"/>
  <c r="K100" i="2" s="1"/>
  <c r="J102" i="2"/>
  <c r="K102" i="2" s="1"/>
  <c r="J104" i="2"/>
  <c r="K104" i="2" s="1"/>
  <c r="J106" i="2"/>
  <c r="K106" i="2" s="1"/>
  <c r="J108" i="2"/>
  <c r="K108" i="2" s="1"/>
  <c r="J110" i="2"/>
  <c r="K110" i="2" s="1"/>
  <c r="K64" i="2"/>
  <c r="J38" i="2"/>
  <c r="K38" i="2" s="1"/>
  <c r="J34" i="2"/>
  <c r="K34" i="2" s="1"/>
  <c r="J36" i="2"/>
  <c r="K36" i="2" s="1"/>
  <c r="J32" i="2"/>
  <c r="K32" i="2" s="1"/>
  <c r="J28" i="2"/>
  <c r="K28" i="2" s="1"/>
  <c r="J30" i="2"/>
  <c r="K30" i="2" s="1"/>
  <c r="J26" i="2"/>
  <c r="K26" i="2" s="1"/>
  <c r="J24" i="2"/>
  <c r="K24" i="2" s="1"/>
  <c r="J22" i="2"/>
  <c r="K22" i="2" s="1"/>
  <c r="J20" i="2"/>
  <c r="K20" i="2" s="1"/>
  <c r="J18" i="2"/>
  <c r="K18" i="2" s="1"/>
  <c r="J16" i="2"/>
  <c r="K16" i="2" s="1"/>
  <c r="J14" i="2"/>
  <c r="K14" i="2" s="1"/>
  <c r="J12" i="2"/>
  <c r="K12" i="2" s="1"/>
  <c r="J10" i="2"/>
  <c r="A6" i="4"/>
  <c r="J6" i="2" l="1"/>
  <c r="K6" i="2" s="1"/>
  <c r="J8" i="2"/>
  <c r="K8" i="2" s="1"/>
  <c r="S1" i="2"/>
  <c r="M30" i="2" s="1"/>
  <c r="Y30" i="2" s="1"/>
  <c r="Z30" i="2" s="1"/>
  <c r="M26" i="2" l="1"/>
  <c r="Y26" i="2" s="1"/>
  <c r="Z26" i="2" s="1"/>
  <c r="M28" i="2"/>
  <c r="Y28" i="2" s="1"/>
  <c r="Z28" i="2" s="1"/>
  <c r="M22" i="2"/>
  <c r="Y22" i="2" s="1"/>
  <c r="Z22" i="2" s="1"/>
  <c r="M24" i="2"/>
  <c r="Y24" i="2" s="1"/>
  <c r="Z24" i="2" s="1"/>
  <c r="M18" i="2"/>
  <c r="Y18" i="2" s="1"/>
  <c r="Z18" i="2" s="1"/>
  <c r="M20" i="2"/>
  <c r="Y20" i="2" s="1"/>
  <c r="Z20" i="2" s="1"/>
  <c r="M14" i="2"/>
  <c r="Y14" i="2" s="1"/>
  <c r="Z14" i="2" s="1"/>
  <c r="M16" i="2"/>
  <c r="Y16" i="2" s="1"/>
  <c r="Z16" i="2" s="1"/>
  <c r="M12" i="2"/>
  <c r="Y12" i="2" s="1"/>
  <c r="Z12" i="2" s="1"/>
  <c r="M50" i="2"/>
  <c r="Y50" i="2" s="1"/>
  <c r="Z50" i="2" s="1"/>
  <c r="N50" i="2" s="1"/>
  <c r="R50" i="2" s="1"/>
  <c r="S50" i="2" s="1"/>
  <c r="M58" i="2"/>
  <c r="Y58" i="2" s="1"/>
  <c r="Z58" i="2" s="1"/>
  <c r="N58" i="2" s="1"/>
  <c r="R58" i="2" s="1"/>
  <c r="S58" i="2" s="1"/>
  <c r="M66" i="2"/>
  <c r="Y66" i="2" s="1"/>
  <c r="Z66" i="2" s="1"/>
  <c r="N66" i="2" s="1"/>
  <c r="R66" i="2" s="1"/>
  <c r="S66" i="2" s="1"/>
  <c r="M104" i="2"/>
  <c r="Y104" i="2" s="1"/>
  <c r="Z104" i="2" s="1"/>
  <c r="N104" i="2" s="1"/>
  <c r="R104" i="2" s="1"/>
  <c r="S104" i="2" s="1"/>
  <c r="M80" i="2"/>
  <c r="Y80" i="2" s="1"/>
  <c r="Z80" i="2" s="1"/>
  <c r="N80" i="2" s="1"/>
  <c r="R80" i="2" s="1"/>
  <c r="S80" i="2" s="1"/>
  <c r="M88" i="2"/>
  <c r="Y88" i="2" s="1"/>
  <c r="Z88" i="2" s="1"/>
  <c r="N88" i="2" s="1"/>
  <c r="R88" i="2" s="1"/>
  <c r="S88" i="2" s="1"/>
  <c r="M96" i="2"/>
  <c r="Y96" i="2" s="1"/>
  <c r="Z96" i="2" s="1"/>
  <c r="N96" i="2" s="1"/>
  <c r="R96" i="2" s="1"/>
  <c r="S96" i="2" s="1"/>
  <c r="M108" i="2"/>
  <c r="Y108" i="2" s="1"/>
  <c r="Z108" i="2" s="1"/>
  <c r="N108" i="2" s="1"/>
  <c r="R108" i="2" s="1"/>
  <c r="S108" i="2" s="1"/>
  <c r="M64" i="2"/>
  <c r="Y64" i="2" s="1"/>
  <c r="Z64" i="2" s="1"/>
  <c r="N64" i="2" s="1"/>
  <c r="R64" i="2" s="1"/>
  <c r="S64" i="2" s="1"/>
  <c r="M48" i="2"/>
  <c r="Y48" i="2" s="1"/>
  <c r="Z48" i="2" s="1"/>
  <c r="N48" i="2" s="1"/>
  <c r="R48" i="2" s="1"/>
  <c r="S48" i="2" s="1"/>
  <c r="M90" i="2"/>
  <c r="Y90" i="2" s="1"/>
  <c r="Z90" i="2" s="1"/>
  <c r="N90" i="2" s="1"/>
  <c r="R90" i="2" s="1"/>
  <c r="S90" i="2" s="1"/>
  <c r="M70" i="2"/>
  <c r="Y70" i="2" s="1"/>
  <c r="Z70" i="2" s="1"/>
  <c r="N70" i="2" s="1"/>
  <c r="R70" i="2" s="1"/>
  <c r="S70" i="2" s="1"/>
  <c r="M100" i="2"/>
  <c r="Y100" i="2" s="1"/>
  <c r="Z100" i="2" s="1"/>
  <c r="N100" i="2" s="1"/>
  <c r="R100" i="2" s="1"/>
  <c r="S100" i="2" s="1"/>
  <c r="M98" i="2"/>
  <c r="Y98" i="2" s="1"/>
  <c r="Z98" i="2" s="1"/>
  <c r="N98" i="2" s="1"/>
  <c r="R98" i="2" s="1"/>
  <c r="S98" i="2" s="1"/>
  <c r="M44" i="2"/>
  <c r="Y44" i="2" s="1"/>
  <c r="Z44" i="2" s="1"/>
  <c r="M52" i="2"/>
  <c r="Y52" i="2" s="1"/>
  <c r="Z52" i="2" s="1"/>
  <c r="N52" i="2" s="1"/>
  <c r="R52" i="2" s="1"/>
  <c r="S52" i="2" s="1"/>
  <c r="M74" i="2"/>
  <c r="Y74" i="2" s="1"/>
  <c r="Z74" i="2" s="1"/>
  <c r="N74" i="2" s="1"/>
  <c r="R74" i="2" s="1"/>
  <c r="S74" i="2" s="1"/>
  <c r="M106" i="2"/>
  <c r="Y106" i="2" s="1"/>
  <c r="Z106" i="2" s="1"/>
  <c r="N106" i="2" s="1"/>
  <c r="R106" i="2" s="1"/>
  <c r="S106" i="2" s="1"/>
  <c r="M76" i="2"/>
  <c r="Y76" i="2" s="1"/>
  <c r="Z76" i="2" s="1"/>
  <c r="N76" i="2" s="1"/>
  <c r="R76" i="2" s="1"/>
  <c r="S76" i="2" s="1"/>
  <c r="M60" i="2"/>
  <c r="Y60" i="2" s="1"/>
  <c r="Z60" i="2" s="1"/>
  <c r="N60" i="2" s="1"/>
  <c r="R60" i="2" s="1"/>
  <c r="S60" i="2" s="1"/>
  <c r="M82" i="2"/>
  <c r="Y82" i="2" s="1"/>
  <c r="Z82" i="2" s="1"/>
  <c r="N82" i="2" s="1"/>
  <c r="R82" i="2" s="1"/>
  <c r="S82" i="2" s="1"/>
  <c r="M62" i="2"/>
  <c r="Y62" i="2" s="1"/>
  <c r="Z62" i="2" s="1"/>
  <c r="N62" i="2" s="1"/>
  <c r="R62" i="2" s="1"/>
  <c r="S62" i="2" s="1"/>
  <c r="M84" i="2"/>
  <c r="Y84" i="2" s="1"/>
  <c r="Z84" i="2" s="1"/>
  <c r="N84" i="2" s="1"/>
  <c r="R84" i="2" s="1"/>
  <c r="S84" i="2" s="1"/>
  <c r="M94" i="2"/>
  <c r="Y94" i="2" s="1"/>
  <c r="Z94" i="2" s="1"/>
  <c r="N94" i="2" s="1"/>
  <c r="R94" i="2" s="1"/>
  <c r="S94" i="2" s="1"/>
  <c r="M72" i="2"/>
  <c r="Y72" i="2" s="1"/>
  <c r="Z72" i="2" s="1"/>
  <c r="N72" i="2" s="1"/>
  <c r="R72" i="2" s="1"/>
  <c r="S72" i="2" s="1"/>
  <c r="M56" i="2"/>
  <c r="Y56" i="2" s="1"/>
  <c r="Z56" i="2" s="1"/>
  <c r="N56" i="2" s="1"/>
  <c r="R56" i="2" s="1"/>
  <c r="S56" i="2" s="1"/>
  <c r="M92" i="2"/>
  <c r="Y92" i="2" s="1"/>
  <c r="Z92" i="2" s="1"/>
  <c r="N92" i="2" s="1"/>
  <c r="R92" i="2" s="1"/>
  <c r="S92" i="2" s="1"/>
  <c r="M78" i="2"/>
  <c r="Y78" i="2" s="1"/>
  <c r="Z78" i="2" s="1"/>
  <c r="N78" i="2" s="1"/>
  <c r="R78" i="2" s="1"/>
  <c r="S78" i="2" s="1"/>
  <c r="M54" i="2"/>
  <c r="Y54" i="2" s="1"/>
  <c r="Z54" i="2" s="1"/>
  <c r="N54" i="2" s="1"/>
  <c r="R54" i="2" s="1"/>
  <c r="S54" i="2" s="1"/>
  <c r="M110" i="2"/>
  <c r="Y110" i="2" s="1"/>
  <c r="Z110" i="2" s="1"/>
  <c r="N110" i="2" s="1"/>
  <c r="R110" i="2" s="1"/>
  <c r="S110" i="2" s="1"/>
  <c r="M86" i="2"/>
  <c r="Y86" i="2" s="1"/>
  <c r="Z86" i="2" s="1"/>
  <c r="N86" i="2" s="1"/>
  <c r="R86" i="2" s="1"/>
  <c r="S86" i="2" s="1"/>
  <c r="M68" i="2"/>
  <c r="Y68" i="2" s="1"/>
  <c r="Z68" i="2" s="1"/>
  <c r="N68" i="2" s="1"/>
  <c r="R68" i="2" s="1"/>
  <c r="S68" i="2" s="1"/>
  <c r="M102" i="2"/>
  <c r="Y102" i="2" s="1"/>
  <c r="Z102" i="2" s="1"/>
  <c r="N102" i="2" s="1"/>
  <c r="R102" i="2" s="1"/>
  <c r="S102" i="2" s="1"/>
  <c r="M46" i="2"/>
  <c r="Y46" i="2" s="1"/>
  <c r="Z46" i="2" s="1"/>
  <c r="N46" i="2" s="1"/>
  <c r="R46" i="2" s="1"/>
  <c r="S46" i="2" s="1"/>
  <c r="M38" i="2"/>
  <c r="Y38" i="2" s="1"/>
  <c r="Z38" i="2" s="1"/>
  <c r="M36" i="2"/>
  <c r="Y36" i="2" s="1"/>
  <c r="Z36" i="2" s="1"/>
  <c r="M8" i="2"/>
  <c r="Y8" i="2" s="1"/>
  <c r="Z8" i="2" s="1"/>
  <c r="M32" i="2"/>
  <c r="Y32" i="2" s="1"/>
  <c r="Z32" i="2" s="1"/>
  <c r="M40" i="2"/>
  <c r="Y40" i="2" s="1"/>
  <c r="Z40" i="2" s="1"/>
  <c r="M34" i="2"/>
  <c r="Y34" i="2" s="1"/>
  <c r="Z34" i="2" s="1"/>
  <c r="M42" i="2"/>
  <c r="Y42" i="2" s="1"/>
  <c r="Z42" i="2" s="1"/>
  <c r="O66" i="2" l="1"/>
  <c r="O110" i="2"/>
  <c r="O86" i="2"/>
  <c r="O84" i="2"/>
  <c r="O76" i="2"/>
  <c r="O96" i="2"/>
  <c r="O46" i="2"/>
  <c r="O62" i="2"/>
  <c r="O98" i="2"/>
  <c r="O88" i="2"/>
  <c r="O102" i="2"/>
  <c r="O54" i="2"/>
  <c r="O72" i="2"/>
  <c r="O82" i="2"/>
  <c r="O74" i="2"/>
  <c r="O100" i="2"/>
  <c r="O64" i="2"/>
  <c r="O80" i="2"/>
  <c r="O50" i="2"/>
  <c r="O92" i="2"/>
  <c r="O90" i="2"/>
  <c r="O56" i="2"/>
  <c r="O106" i="2"/>
  <c r="O48" i="2"/>
  <c r="O58" i="2"/>
  <c r="O68" i="2"/>
  <c r="O78" i="2"/>
  <c r="O94" i="2"/>
  <c r="O60" i="2"/>
  <c r="O52" i="2"/>
  <c r="O70" i="2"/>
  <c r="O108" i="2"/>
  <c r="O104" i="2"/>
  <c r="N44" i="2"/>
  <c r="N30" i="2"/>
  <c r="N28" i="2"/>
  <c r="N42" i="2"/>
  <c r="N16" i="2"/>
  <c r="N20" i="2"/>
  <c r="N24" i="2"/>
  <c r="N22" i="2"/>
  <c r="N34" i="2"/>
  <c r="N40" i="2"/>
  <c r="N8" i="2"/>
  <c r="R8" i="2" s="1"/>
  <c r="S8" i="2" s="1"/>
  <c r="N12" i="2"/>
  <c r="N18" i="2"/>
  <c r="N14" i="2"/>
  <c r="N26" i="2"/>
  <c r="N32" i="2"/>
  <c r="N36" i="2"/>
  <c r="N38" i="2"/>
  <c r="P108" i="2" l="1"/>
  <c r="E53" i="7" s="1"/>
  <c r="P94" i="2"/>
  <c r="E46" i="7" s="1"/>
  <c r="P92" i="2"/>
  <c r="E45" i="7" s="1"/>
  <c r="P100" i="2"/>
  <c r="E49" i="7" s="1"/>
  <c r="P62" i="2"/>
  <c r="E30" i="7" s="1"/>
  <c r="P84" i="2"/>
  <c r="E41" i="7" s="1"/>
  <c r="P70" i="2"/>
  <c r="E34" i="7" s="1"/>
  <c r="P78" i="2"/>
  <c r="E38" i="7" s="1"/>
  <c r="P106" i="2"/>
  <c r="E52" i="7" s="1"/>
  <c r="P74" i="2"/>
  <c r="E36" i="7" s="1"/>
  <c r="P102" i="2"/>
  <c r="E50" i="7" s="1"/>
  <c r="P86" i="2"/>
  <c r="E42" i="7" s="1"/>
  <c r="P68" i="2"/>
  <c r="E33" i="7" s="1"/>
  <c r="P80" i="2"/>
  <c r="E39" i="7" s="1"/>
  <c r="P82" i="2"/>
  <c r="E40" i="7" s="1"/>
  <c r="P88" i="2"/>
  <c r="E43" i="7" s="1"/>
  <c r="P96" i="2"/>
  <c r="E47" i="7" s="1"/>
  <c r="P110" i="2"/>
  <c r="E54" i="7" s="1"/>
  <c r="P104" i="2"/>
  <c r="E51" i="7" s="1"/>
  <c r="P90" i="2"/>
  <c r="E44" i="7" s="1"/>
  <c r="P64" i="2"/>
  <c r="E31" i="7" s="1"/>
  <c r="P72" i="2"/>
  <c r="E35" i="7" s="1"/>
  <c r="P98" i="2"/>
  <c r="E48" i="7" s="1"/>
  <c r="P76" i="2"/>
  <c r="E37" i="7" s="1"/>
  <c r="P66" i="2"/>
  <c r="E32" i="7" s="1"/>
  <c r="P48" i="2"/>
  <c r="E23" i="7" s="1"/>
  <c r="P54" i="2"/>
  <c r="B26" i="7" s="1"/>
  <c r="P50" i="2"/>
  <c r="E24" i="7" s="1"/>
  <c r="P46" i="2"/>
  <c r="E22" i="7" s="1"/>
  <c r="P52" i="2"/>
  <c r="E25" i="7" s="1"/>
  <c r="P56" i="2"/>
  <c r="E27" i="7" s="1"/>
  <c r="P60" i="2"/>
  <c r="E29" i="7" s="1"/>
  <c r="P58" i="2"/>
  <c r="E28" i="7" s="1"/>
  <c r="B46" i="7"/>
  <c r="O44" i="2"/>
  <c r="R44" i="2"/>
  <c r="S44" i="2" s="1"/>
  <c r="R30" i="2"/>
  <c r="S30" i="2" s="1"/>
  <c r="O30" i="2"/>
  <c r="R28" i="2"/>
  <c r="S28" i="2" s="1"/>
  <c r="O28" i="2"/>
  <c r="R26" i="2"/>
  <c r="S26" i="2" s="1"/>
  <c r="O26" i="2"/>
  <c r="R24" i="2"/>
  <c r="S24" i="2" s="1"/>
  <c r="O24" i="2"/>
  <c r="R22" i="2"/>
  <c r="S22" i="2" s="1"/>
  <c r="O22" i="2"/>
  <c r="R20" i="2"/>
  <c r="S20" i="2" s="1"/>
  <c r="O20" i="2"/>
  <c r="R18" i="2"/>
  <c r="S18" i="2" s="1"/>
  <c r="O18" i="2"/>
  <c r="R16" i="2"/>
  <c r="S16" i="2" s="1"/>
  <c r="O16" i="2"/>
  <c r="R14" i="2"/>
  <c r="S14" i="2" s="1"/>
  <c r="O14" i="2"/>
  <c r="R12" i="2"/>
  <c r="S12" i="2" s="1"/>
  <c r="O12" i="2"/>
  <c r="O36" i="2"/>
  <c r="R36" i="2"/>
  <c r="S36" i="2" s="1"/>
  <c r="O34" i="2"/>
  <c r="R34" i="2"/>
  <c r="S34" i="2" s="1"/>
  <c r="O40" i="2"/>
  <c r="R40" i="2"/>
  <c r="S40" i="2" s="1"/>
  <c r="O32" i="2"/>
  <c r="R32" i="2"/>
  <c r="S32" i="2" s="1"/>
  <c r="O38" i="2"/>
  <c r="R38" i="2"/>
  <c r="S38" i="2" s="1"/>
  <c r="O42" i="2"/>
  <c r="R42" i="2"/>
  <c r="S42" i="2" s="1"/>
  <c r="O8" i="2"/>
  <c r="M6" i="2"/>
  <c r="C41" i="7" l="1"/>
  <c r="C36" i="7"/>
  <c r="B54" i="7"/>
  <c r="C46" i="7"/>
  <c r="B41" i="7"/>
  <c r="D39" i="7"/>
  <c r="D35" i="7"/>
  <c r="C51" i="7"/>
  <c r="D53" i="7"/>
  <c r="B52" i="7"/>
  <c r="B30" i="7"/>
  <c r="C40" i="7"/>
  <c r="C54" i="7"/>
  <c r="C25" i="7"/>
  <c r="B31" i="7"/>
  <c r="C53" i="7"/>
  <c r="D30" i="7"/>
  <c r="B53" i="7"/>
  <c r="C30" i="7"/>
  <c r="D23" i="7"/>
  <c r="B25" i="7"/>
  <c r="C52" i="7"/>
  <c r="D47" i="7"/>
  <c r="D52" i="7"/>
  <c r="C48" i="7"/>
  <c r="B45" i="7"/>
  <c r="C50" i="7"/>
  <c r="B34" i="7"/>
  <c r="C35" i="7"/>
  <c r="D54" i="7"/>
  <c r="B39" i="7"/>
  <c r="D25" i="7"/>
  <c r="C23" i="7"/>
  <c r="B36" i="7"/>
  <c r="D46" i="7"/>
  <c r="B35" i="7"/>
  <c r="C39" i="7"/>
  <c r="B23" i="7"/>
  <c r="D36" i="7"/>
  <c r="D41" i="7"/>
  <c r="D32" i="7"/>
  <c r="D31" i="7"/>
  <c r="C47" i="7"/>
  <c r="C32" i="7"/>
  <c r="C31" i="7"/>
  <c r="B33" i="7"/>
  <c r="C33" i="7"/>
  <c r="B32" i="7"/>
  <c r="B47" i="7"/>
  <c r="D33" i="7"/>
  <c r="D48" i="7"/>
  <c r="B51" i="7"/>
  <c r="D45" i="7"/>
  <c r="B40" i="7"/>
  <c r="D50" i="7"/>
  <c r="D34" i="7"/>
  <c r="B48" i="7"/>
  <c r="D51" i="7"/>
  <c r="C45" i="7"/>
  <c r="D40" i="7"/>
  <c r="B27" i="7"/>
  <c r="B50" i="7"/>
  <c r="C34" i="7"/>
  <c r="B24" i="7"/>
  <c r="D38" i="7"/>
  <c r="D29" i="7"/>
  <c r="C43" i="7"/>
  <c r="B37" i="7"/>
  <c r="C44" i="7"/>
  <c r="B29" i="7"/>
  <c r="C42" i="7"/>
  <c r="C38" i="7"/>
  <c r="B49" i="7"/>
  <c r="D26" i="7"/>
  <c r="E26" i="7"/>
  <c r="D37" i="7"/>
  <c r="B44" i="7"/>
  <c r="C29" i="7"/>
  <c r="B43" i="7"/>
  <c r="B42" i="7"/>
  <c r="C24" i="7"/>
  <c r="B38" i="7"/>
  <c r="D49" i="7"/>
  <c r="C37" i="7"/>
  <c r="D44" i="7"/>
  <c r="D43" i="7"/>
  <c r="D42" i="7"/>
  <c r="D24" i="7"/>
  <c r="C49" i="7"/>
  <c r="D28" i="7"/>
  <c r="B28" i="7"/>
  <c r="D22" i="7"/>
  <c r="C22" i="7"/>
  <c r="D27" i="7"/>
  <c r="B22" i="7"/>
  <c r="C28" i="7"/>
  <c r="C27" i="7"/>
  <c r="C26" i="7"/>
  <c r="P32" i="2"/>
  <c r="E15" i="7" s="1"/>
  <c r="P34" i="2"/>
  <c r="E16" i="7" s="1"/>
  <c r="P44" i="2"/>
  <c r="P14" i="2"/>
  <c r="E6" i="7" s="1"/>
  <c r="P18" i="2"/>
  <c r="E8" i="7" s="1"/>
  <c r="P22" i="2"/>
  <c r="E10" i="7" s="1"/>
  <c r="P26" i="2"/>
  <c r="E12" i="7" s="1"/>
  <c r="P30" i="2"/>
  <c r="E14" i="7" s="1"/>
  <c r="P38" i="2"/>
  <c r="E18" i="7" s="1"/>
  <c r="P36" i="2"/>
  <c r="E17" i="7" s="1"/>
  <c r="P42" i="2"/>
  <c r="P40" i="2"/>
  <c r="E19" i="7" s="1"/>
  <c r="P12" i="2"/>
  <c r="E5" i="7" s="1"/>
  <c r="P20" i="2"/>
  <c r="E9" i="7" s="1"/>
  <c r="P24" i="2"/>
  <c r="E11" i="7" s="1"/>
  <c r="P28" i="2"/>
  <c r="E13" i="7" s="1"/>
  <c r="P8" i="2"/>
  <c r="E3" i="7" s="1"/>
  <c r="P16" i="2"/>
  <c r="E7" i="7" s="1"/>
  <c r="Y6" i="2"/>
  <c r="Z6" i="2" s="1"/>
  <c r="N6" i="2" s="1"/>
  <c r="O6" i="2" s="1"/>
  <c r="B16" i="7" l="1"/>
  <c r="B19" i="7"/>
  <c r="D18" i="7"/>
  <c r="C20" i="7"/>
  <c r="E20" i="7"/>
  <c r="C21" i="7"/>
  <c r="E21" i="7"/>
  <c r="D5" i="7"/>
  <c r="C8" i="7"/>
  <c r="C12" i="7"/>
  <c r="D10" i="7"/>
  <c r="C5" i="7"/>
  <c r="B20" i="7"/>
  <c r="B18" i="7"/>
  <c r="B12" i="7"/>
  <c r="B8" i="7"/>
  <c r="D15" i="7"/>
  <c r="D11" i="7"/>
  <c r="D3" i="7"/>
  <c r="B21" i="7"/>
  <c r="B15" i="7"/>
  <c r="B11" i="7"/>
  <c r="B5" i="7"/>
  <c r="D20" i="7"/>
  <c r="C18" i="7"/>
  <c r="D12" i="7"/>
  <c r="D8" i="7"/>
  <c r="D21" i="7"/>
  <c r="C15" i="7"/>
  <c r="C11" i="7"/>
  <c r="B3" i="7"/>
  <c r="B13" i="7"/>
  <c r="C9" i="7"/>
  <c r="B17" i="7"/>
  <c r="C14" i="7"/>
  <c r="B10" i="7"/>
  <c r="C13" i="7"/>
  <c r="B9" i="7"/>
  <c r="C17" i="7"/>
  <c r="C19" i="7"/>
  <c r="D16" i="7"/>
  <c r="D14" i="7"/>
  <c r="D6" i="7"/>
  <c r="D13" i="7"/>
  <c r="D17" i="7"/>
  <c r="D19" i="7"/>
  <c r="C6" i="7"/>
  <c r="D9" i="7"/>
  <c r="C16" i="7"/>
  <c r="B14" i="7"/>
  <c r="C10" i="7"/>
  <c r="B6" i="7"/>
  <c r="C3" i="7"/>
  <c r="C7" i="7"/>
  <c r="D7" i="7"/>
  <c r="B7" i="7"/>
  <c r="P6" i="2"/>
  <c r="E2" i="7" s="1"/>
  <c r="R6" i="2"/>
  <c r="S6" i="2" s="1"/>
  <c r="K10" i="2"/>
  <c r="M10" i="2"/>
  <c r="D2" i="7" l="1"/>
  <c r="B2" i="7"/>
  <c r="C2" i="7"/>
  <c r="Y10" i="2"/>
  <c r="Z10" i="2" s="1"/>
  <c r="N10" i="2" s="1"/>
  <c r="R10" i="2" l="1"/>
  <c r="S10" i="2" s="1"/>
  <c r="O10" i="2"/>
  <c r="P10" i="2" l="1"/>
  <c r="C4" i="7" l="1"/>
  <c r="E4" i="7"/>
  <c r="D4" i="7"/>
  <c r="B4" i="7"/>
</calcChain>
</file>

<file path=xl/comments1.xml><?xml version="1.0" encoding="utf-8"?>
<comments xmlns="http://schemas.openxmlformats.org/spreadsheetml/2006/main">
  <authors>
    <author>Carlos Morales</author>
  </authors>
  <commentList>
    <comment ref="B90" authorId="0" shapeId="0">
      <text>
        <r>
          <rPr>
            <b/>
            <sz val="9"/>
            <color indexed="81"/>
            <rFont val="Segoe UI"/>
            <family val="2"/>
          </rPr>
          <t>Carlos Morales:</t>
        </r>
        <r>
          <rPr>
            <sz val="9"/>
            <color indexed="81"/>
            <rFont val="Segoe UI"/>
            <family val="2"/>
          </rPr>
          <t xml:space="preserve">
NA OFICINA PONTES</t>
        </r>
      </text>
    </comment>
  </commentList>
</comments>
</file>

<file path=xl/sharedStrings.xml><?xml version="1.0" encoding="utf-8"?>
<sst xmlns="http://schemas.openxmlformats.org/spreadsheetml/2006/main" count="905" uniqueCount="169">
  <si>
    <t>DADOS DA MAQUINA</t>
  </si>
  <si>
    <t>LEIITURA DE HORIMETROS</t>
  </si>
  <si>
    <t>PROJEÇÃO DE HORIMETRO E REVISÃO</t>
  </si>
  <si>
    <t>PENDENCIA DE REVISÃO</t>
  </si>
  <si>
    <t>Data 1ª leitura</t>
  </si>
  <si>
    <t>data 2ª leitura</t>
  </si>
  <si>
    <t>horas trabalhadas</t>
  </si>
  <si>
    <t>Horimetro hoje</t>
  </si>
  <si>
    <t>Proxima revisão</t>
  </si>
  <si>
    <t>Data da proxima revisão</t>
  </si>
  <si>
    <t>Dias faltantes</t>
  </si>
  <si>
    <t>Verificação de execução de revisão anterior</t>
  </si>
  <si>
    <t>Revisão</t>
  </si>
  <si>
    <t>PROJECAO DE HORIMETROS E REVISÕES</t>
  </si>
  <si>
    <t>horas diarias</t>
  </si>
  <si>
    <t>placa</t>
  </si>
  <si>
    <t>bloco</t>
  </si>
  <si>
    <t>dado</t>
  </si>
  <si>
    <t>horimetro ==&gt;</t>
  </si>
  <si>
    <t>S1.6</t>
  </si>
  <si>
    <t>1510P</t>
  </si>
  <si>
    <t>A259Y01510P</t>
  </si>
  <si>
    <t>1511P</t>
  </si>
  <si>
    <t>A259Y01511P</t>
  </si>
  <si>
    <t>1512P</t>
  </si>
  <si>
    <t>A259Y01512P</t>
  </si>
  <si>
    <t>1513P</t>
  </si>
  <si>
    <t>A259Y01513P</t>
  </si>
  <si>
    <t>1514P</t>
  </si>
  <si>
    <t>A259Y01514P</t>
  </si>
  <si>
    <t>1515P</t>
  </si>
  <si>
    <t>A259Y01515P</t>
  </si>
  <si>
    <t>1516P</t>
  </si>
  <si>
    <t>A259Y01516P</t>
  </si>
  <si>
    <t>1517P</t>
  </si>
  <si>
    <t>A259Y01517P</t>
  </si>
  <si>
    <t>1518P</t>
  </si>
  <si>
    <t>A259Y01518P</t>
  </si>
  <si>
    <t>1519P</t>
  </si>
  <si>
    <t>A259Y01519P</t>
  </si>
  <si>
    <t>1523P</t>
  </si>
  <si>
    <t>A259Y01523P</t>
  </si>
  <si>
    <t>1524P</t>
  </si>
  <si>
    <t>A259Y01524P</t>
  </si>
  <si>
    <t>1525P</t>
  </si>
  <si>
    <t>A259Y01525P</t>
  </si>
  <si>
    <t>1526P</t>
  </si>
  <si>
    <t>A259Y01526P</t>
  </si>
  <si>
    <t>1527P</t>
  </si>
  <si>
    <t>A259Y01527P</t>
  </si>
  <si>
    <t>1529P</t>
  </si>
  <si>
    <t>A259Y01529P</t>
  </si>
  <si>
    <t>1530P</t>
  </si>
  <si>
    <t>A259Y01530P</t>
  </si>
  <si>
    <t>1531P</t>
  </si>
  <si>
    <t>A259Y01531P</t>
  </si>
  <si>
    <t>1532P</t>
  </si>
  <si>
    <t>A259Y01532P</t>
  </si>
  <si>
    <t>1533P</t>
  </si>
  <si>
    <t>A259Y01533P</t>
  </si>
  <si>
    <t>1535P</t>
  </si>
  <si>
    <t>A259Y01535P</t>
  </si>
  <si>
    <t>1537P</t>
  </si>
  <si>
    <t>A259Y01537P</t>
  </si>
  <si>
    <t>1538P</t>
  </si>
  <si>
    <t>A259Y01538P</t>
  </si>
  <si>
    <t>1539P</t>
  </si>
  <si>
    <t>A259Y01539P</t>
  </si>
  <si>
    <t>1540P</t>
  </si>
  <si>
    <t>A259Y01540P</t>
  </si>
  <si>
    <t>1541P</t>
  </si>
  <si>
    <t>A259Y01541P</t>
  </si>
  <si>
    <t>1573R</t>
  </si>
  <si>
    <t>A259Y01573R</t>
  </si>
  <si>
    <t>R1.6BR</t>
  </si>
  <si>
    <t>1506P</t>
  </si>
  <si>
    <t>A376Y01506P</t>
  </si>
  <si>
    <t>1507P</t>
  </si>
  <si>
    <t>A376Y01507P</t>
  </si>
  <si>
    <t>H50FT</t>
  </si>
  <si>
    <t>1774H</t>
  </si>
  <si>
    <t>A977Y11774H</t>
  </si>
  <si>
    <t>1776H</t>
  </si>
  <si>
    <t>A977Y11776H</t>
  </si>
  <si>
    <t>2769J</t>
  </si>
  <si>
    <t>A977Y12769J</t>
  </si>
  <si>
    <t>3551J</t>
  </si>
  <si>
    <t>A977Y13551J</t>
  </si>
  <si>
    <t>3552J</t>
  </si>
  <si>
    <t>A977Y13552J</t>
  </si>
  <si>
    <t>3554J</t>
  </si>
  <si>
    <t>A977Y13554J</t>
  </si>
  <si>
    <t>3556J</t>
  </si>
  <si>
    <t>A977Y13556J</t>
  </si>
  <si>
    <t>3557J</t>
  </si>
  <si>
    <t>A977Y13557J</t>
  </si>
  <si>
    <t>3823K</t>
  </si>
  <si>
    <t>A977Y13823K</t>
  </si>
  <si>
    <t>3834K</t>
  </si>
  <si>
    <t>A977Y13834K</t>
  </si>
  <si>
    <t>R2.0HD</t>
  </si>
  <si>
    <t>1654M</t>
  </si>
  <si>
    <t>D435T01654M</t>
  </si>
  <si>
    <t>T5Z</t>
  </si>
  <si>
    <t>1555P</t>
  </si>
  <si>
    <t>D476N01555P</t>
  </si>
  <si>
    <t>1556P</t>
  </si>
  <si>
    <t>D476N01556P</t>
  </si>
  <si>
    <t>1557P</t>
  </si>
  <si>
    <t>D476N01557P</t>
  </si>
  <si>
    <t>1558P</t>
  </si>
  <si>
    <t>D476N01558P</t>
  </si>
  <si>
    <t>1559P</t>
  </si>
  <si>
    <t>D476N01559P</t>
  </si>
  <si>
    <t>1560P</t>
  </si>
  <si>
    <t>D476N01560P</t>
  </si>
  <si>
    <t>5360</t>
  </si>
  <si>
    <t>E0035360</t>
  </si>
  <si>
    <t>5055E</t>
  </si>
  <si>
    <t>5017</t>
  </si>
  <si>
    <t>IBM5055EHG4005017</t>
  </si>
  <si>
    <t>4986</t>
  </si>
  <si>
    <t>IBM5055ETG4004986</t>
  </si>
  <si>
    <t>5023</t>
  </si>
  <si>
    <t>IBM5055ETG4005023</t>
  </si>
  <si>
    <t>H155FT</t>
  </si>
  <si>
    <t>3618J</t>
  </si>
  <si>
    <t>J006V03618J</t>
  </si>
  <si>
    <t>J40XNT</t>
  </si>
  <si>
    <t>6317P</t>
  </si>
  <si>
    <t>K160N06317P</t>
  </si>
  <si>
    <t>modelo</t>
  </si>
  <si>
    <t>chassi</t>
  </si>
  <si>
    <t>ano</t>
  </si>
  <si>
    <t>3566J</t>
  </si>
  <si>
    <t>A977Y13566J</t>
  </si>
  <si>
    <t>PLACA</t>
  </si>
  <si>
    <t>BLOCO</t>
  </si>
  <si>
    <t>MODELO</t>
  </si>
  <si>
    <t>SERIE</t>
  </si>
  <si>
    <t>data              ==&gt;</t>
  </si>
  <si>
    <t>Novembro</t>
  </si>
  <si>
    <t>Dezembro</t>
  </si>
  <si>
    <t>DADOS DOS EQUIPAMENTOS</t>
  </si>
  <si>
    <t>REVISÕES ATRASADAS</t>
  </si>
  <si>
    <t>Horimetro 1ª leitura</t>
  </si>
  <si>
    <t>Horimetro 2ª leitura</t>
  </si>
  <si>
    <t>DADOS</t>
  </si>
  <si>
    <t>DATA</t>
  </si>
  <si>
    <t>HORIMETRO</t>
  </si>
  <si>
    <t>COLETA DE HORIMETROS</t>
  </si>
  <si>
    <t>22Q</t>
  </si>
  <si>
    <t>23Q</t>
  </si>
  <si>
    <t>24Q</t>
  </si>
  <si>
    <t>REVISÃO</t>
  </si>
  <si>
    <t>DATA PREVISTA</t>
  </si>
  <si>
    <t>Nº</t>
  </si>
  <si>
    <t>1Q</t>
  </si>
  <si>
    <t>2Q</t>
  </si>
  <si>
    <t>Janeiro</t>
  </si>
  <si>
    <t>Fevereiro</t>
  </si>
  <si>
    <t>Abril</t>
  </si>
  <si>
    <t>Março</t>
  </si>
  <si>
    <t>3Q</t>
  </si>
  <si>
    <t>4Q</t>
  </si>
  <si>
    <t>5Q</t>
  </si>
  <si>
    <t>6Q</t>
  </si>
  <si>
    <t>7Q</t>
  </si>
  <si>
    <t>8Q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</si>
</sst>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dd/mm/yy;@"/>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Calibri"/>
      <family val="2"/>
    </font>
    <font>
      <sz val="11"/>
      <name val="Calibri"/>
      <family val="2"/>
      <scheme val="minor"/>
    </font>
    <font>
      <b/>
      <sz val="11"/>
      <color indexed="8"/>
      <name val="Calibri"/>
      <family val="2"/>
    </font>
    <font>
      <sz val="10"/>
      <color indexed="8"/>
      <name val="Calibri"/>
      <family val="2"/>
    </font>
    <font>
      <sz val="11"/>
      <color theme="0" tint="-4.9989318521683403E-2"/>
      <name val="Calibri"/>
      <family val="2"/>
      <scheme val="minor"/>
    </font>
    <font>
      <b/>
      <sz val="16"/>
      <color theme="1"/>
      <name val="Calibri"/>
      <family val="2"/>
      <scheme val="minor"/>
    </font>
    <font>
      <sz val="10"/>
      <color indexed="8"/>
      <name val="Arial"/>
      <family val="2"/>
    </font>
    <font>
      <sz val="11"/>
      <color theme="0"/>
      <name val="Calibri"/>
      <family val="2"/>
      <scheme val="minor"/>
    </font>
    <font>
      <b/>
      <sz val="14"/>
      <color theme="1"/>
      <name val="Calibri"/>
      <family val="2"/>
      <scheme val="minor"/>
    </font>
    <font>
      <sz val="9"/>
      <color indexed="81"/>
      <name val="Segoe UI"/>
      <family val="2"/>
    </font>
    <font>
      <b/>
      <sz val="9"/>
      <color indexed="81"/>
      <name val="Segoe UI"/>
      <family val="2"/>
    </font>
  </fonts>
  <fills count="9">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9" fillId="0" borderId="0"/>
  </cellStyleXfs>
  <cellXfs count="136">
    <xf numFmtId="0" fontId="0" fillId="0" borderId="0" xfId="0"/>
    <xf numFmtId="0" fontId="2" fillId="2" borderId="6" xfId="0" applyFont="1" applyFill="1" applyBorder="1" applyAlignment="1">
      <alignment horizontal="center"/>
    </xf>
    <xf numFmtId="0" fontId="2" fillId="2" borderId="7" xfId="0" applyFont="1" applyFill="1" applyBorder="1" applyAlignment="1">
      <alignment horizontal="center"/>
    </xf>
    <xf numFmtId="0" fontId="8" fillId="0" borderId="0" xfId="0" applyFont="1" applyAlignment="1">
      <alignment vertical="center"/>
    </xf>
    <xf numFmtId="0" fontId="9" fillId="0" borderId="1" xfId="2" applyBorder="1" applyAlignment="1">
      <alignment horizontal="right"/>
    </xf>
    <xf numFmtId="0" fontId="9" fillId="0" borderId="1" xfId="2" applyBorder="1"/>
    <xf numFmtId="0" fontId="2" fillId="8" borderId="12" xfId="0" applyFont="1" applyFill="1" applyBorder="1"/>
    <xf numFmtId="0" fontId="2" fillId="0" borderId="17" xfId="0" applyFont="1" applyFill="1" applyBorder="1" applyAlignment="1">
      <alignment horizontal="left"/>
    </xf>
    <xf numFmtId="0" fontId="2" fillId="0" borderId="18" xfId="0" applyFont="1" applyFill="1" applyBorder="1" applyAlignment="1">
      <alignment horizontal="center"/>
    </xf>
    <xf numFmtId="0" fontId="2" fillId="7" borderId="17" xfId="0" applyFont="1" applyFill="1" applyBorder="1"/>
    <xf numFmtId="0" fontId="2" fillId="7" borderId="19" xfId="0" applyFont="1" applyFill="1" applyBorder="1"/>
    <xf numFmtId="1" fontId="2" fillId="8" borderId="15" xfId="0" applyNumberFormat="1" applyFont="1" applyFill="1" applyBorder="1" applyAlignment="1">
      <alignment vertical="center" wrapText="1"/>
    </xf>
    <xf numFmtId="1" fontId="2" fillId="8" borderId="16" xfId="0" applyNumberFormat="1" applyFont="1" applyFill="1" applyBorder="1" applyAlignment="1">
      <alignment vertical="center" wrapText="1"/>
    </xf>
    <xf numFmtId="1" fontId="2" fillId="7" borderId="15" xfId="0" applyNumberFormat="1" applyFont="1" applyFill="1" applyBorder="1" applyAlignment="1">
      <alignment vertical="center" wrapText="1"/>
    </xf>
    <xf numFmtId="0" fontId="2" fillId="7" borderId="16" xfId="0" applyFont="1" applyFill="1" applyBorder="1" applyAlignment="1">
      <alignment vertical="center" wrapText="1"/>
    </xf>
    <xf numFmtId="1" fontId="11" fillId="8" borderId="15" xfId="0" applyNumberFormat="1" applyFont="1" applyFill="1" applyBorder="1" applyAlignment="1">
      <alignment horizontal="center" vertical="center" wrapText="1"/>
    </xf>
    <xf numFmtId="1" fontId="11" fillId="8" borderId="16" xfId="0" applyNumberFormat="1" applyFont="1" applyFill="1" applyBorder="1" applyAlignment="1">
      <alignment horizontal="center" vertical="center" wrapText="1"/>
    </xf>
    <xf numFmtId="1" fontId="11" fillId="7" borderId="15" xfId="0" applyNumberFormat="1"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8" borderId="15" xfId="0" applyFont="1" applyFill="1" applyBorder="1" applyAlignment="1">
      <alignment vertical="center" wrapText="1"/>
    </xf>
    <xf numFmtId="0" fontId="11" fillId="8" borderId="16" xfId="0" applyFont="1" applyFill="1" applyBorder="1" applyAlignment="1">
      <alignment horizontal="left" vertical="center" wrapText="1"/>
    </xf>
    <xf numFmtId="0" fontId="11" fillId="7" borderId="15" xfId="0" applyFont="1" applyFill="1" applyBorder="1" applyAlignment="1">
      <alignment vertical="center" wrapText="1"/>
    </xf>
    <xf numFmtId="0" fontId="11" fillId="7" borderId="16" xfId="0" applyFont="1" applyFill="1" applyBorder="1" applyAlignment="1">
      <alignment vertical="center" wrapText="1"/>
    </xf>
    <xf numFmtId="0" fontId="0" fillId="8" borderId="0" xfId="0" applyFill="1"/>
    <xf numFmtId="0" fontId="8" fillId="8" borderId="0" xfId="0" applyFont="1" applyFill="1" applyAlignment="1">
      <alignment horizontal="center" vertical="center"/>
    </xf>
    <xf numFmtId="0" fontId="8" fillId="8" borderId="0" xfId="0" applyFont="1" applyFill="1" applyBorder="1" applyAlignment="1">
      <alignment horizontal="center" vertical="center"/>
    </xf>
    <xf numFmtId="14" fontId="6" fillId="8" borderId="3" xfId="0" applyNumberFormat="1" applyFont="1" applyFill="1" applyBorder="1" applyAlignment="1" applyProtection="1">
      <alignment horizontal="center"/>
      <protection hidden="1"/>
    </xf>
    <xf numFmtId="0" fontId="0" fillId="0" borderId="0" xfId="0" applyProtection="1">
      <protection hidden="1"/>
    </xf>
    <xf numFmtId="1" fontId="0" fillId="0" borderId="0" xfId="0" applyNumberFormat="1" applyProtection="1">
      <protection hidden="1"/>
    </xf>
    <xf numFmtId="164" fontId="0" fillId="0" borderId="0" xfId="1" applyNumberFormat="1" applyFont="1" applyProtection="1">
      <protection hidden="1"/>
    </xf>
    <xf numFmtId="14" fontId="3" fillId="0" borderId="0" xfId="0" applyNumberFormat="1" applyFont="1" applyFill="1" applyAlignment="1" applyProtection="1">
      <alignment horizontal="center"/>
      <protection hidden="1"/>
    </xf>
    <xf numFmtId="0" fontId="4" fillId="0" borderId="0" xfId="0" applyFont="1" applyFill="1" applyProtection="1">
      <protection hidden="1"/>
    </xf>
    <xf numFmtId="0" fontId="4" fillId="0" borderId="0" xfId="0" applyFont="1" applyProtection="1">
      <protection hidden="1"/>
    </xf>
    <xf numFmtId="0" fontId="10" fillId="2" borderId="0" xfId="0" applyFont="1" applyFill="1" applyProtection="1">
      <protection hidden="1"/>
    </xf>
    <xf numFmtId="0" fontId="10" fillId="0" borderId="0" xfId="0" applyFont="1" applyProtection="1">
      <protection hidden="1"/>
    </xf>
    <xf numFmtId="0" fontId="0" fillId="0" borderId="0" xfId="0" applyFill="1" applyProtection="1">
      <protection hidden="1"/>
    </xf>
    <xf numFmtId="0" fontId="2" fillId="3" borderId="1" xfId="0" applyFont="1" applyFill="1" applyBorder="1" applyAlignment="1" applyProtection="1">
      <alignment horizontal="center" vertical="center" wrapText="1"/>
      <protection hidden="1"/>
    </xf>
    <xf numFmtId="1" fontId="2" fillId="3" borderId="1" xfId="0" applyNumberFormat="1" applyFont="1" applyFill="1" applyBorder="1" applyAlignment="1" applyProtection="1">
      <alignment horizontal="center" vertical="center" wrapText="1"/>
      <protection hidden="1"/>
    </xf>
    <xf numFmtId="0" fontId="2" fillId="3" borderId="5" xfId="0" applyFont="1" applyFill="1" applyBorder="1" applyAlignment="1" applyProtection="1">
      <alignment horizontal="center" vertical="center" wrapText="1"/>
      <protection hidden="1"/>
    </xf>
    <xf numFmtId="1" fontId="0" fillId="0" borderId="0" xfId="0" applyNumberFormat="1" applyAlignment="1" applyProtection="1">
      <alignment vertical="center" wrapText="1"/>
      <protection hidden="1"/>
    </xf>
    <xf numFmtId="164" fontId="2" fillId="3" borderId="1" xfId="1" applyNumberFormat="1" applyFont="1" applyFill="1" applyBorder="1" applyAlignment="1" applyProtection="1">
      <alignment horizontal="center" vertical="center" wrapText="1"/>
      <protection hidden="1"/>
    </xf>
    <xf numFmtId="0" fontId="0" fillId="4" borderId="1" xfId="0" applyFill="1" applyBorder="1" applyAlignment="1" applyProtection="1">
      <alignment horizontal="right"/>
      <protection hidden="1"/>
    </xf>
    <xf numFmtId="1" fontId="0" fillId="4" borderId="1" xfId="0" applyNumberFormat="1" applyFill="1" applyBorder="1" applyAlignment="1" applyProtection="1">
      <alignment horizontal="right"/>
      <protection hidden="1"/>
    </xf>
    <xf numFmtId="14" fontId="0" fillId="0" borderId="0" xfId="0" applyNumberFormat="1" applyProtection="1">
      <protection hidden="1"/>
    </xf>
    <xf numFmtId="14" fontId="6" fillId="4" borderId="1" xfId="0" applyNumberFormat="1" applyFont="1" applyFill="1" applyBorder="1" applyAlignment="1" applyProtection="1">
      <alignment horizontal="center"/>
      <protection hidden="1"/>
    </xf>
    <xf numFmtId="3" fontId="6" fillId="4" borderId="1" xfId="0" applyNumberFormat="1" applyFont="1" applyFill="1" applyBorder="1" applyAlignment="1" applyProtection="1">
      <alignment horizontal="right"/>
      <protection hidden="1"/>
    </xf>
    <xf numFmtId="165" fontId="6" fillId="4" borderId="1" xfId="0" applyNumberFormat="1" applyFont="1" applyFill="1" applyBorder="1" applyAlignment="1" applyProtection="1">
      <alignment horizontal="right"/>
      <protection hidden="1"/>
    </xf>
    <xf numFmtId="3" fontId="6" fillId="2" borderId="5" xfId="0" applyNumberFormat="1" applyFont="1" applyFill="1" applyBorder="1" applyAlignment="1" applyProtection="1">
      <alignment horizontal="center"/>
      <protection hidden="1"/>
    </xf>
    <xf numFmtId="3" fontId="6" fillId="2" borderId="1" xfId="0" applyNumberFormat="1" applyFont="1" applyFill="1" applyBorder="1" applyAlignment="1" applyProtection="1">
      <alignment horizontal="center"/>
      <protection hidden="1"/>
    </xf>
    <xf numFmtId="164" fontId="4" fillId="5" borderId="1" xfId="1" applyNumberFormat="1" applyFont="1" applyFill="1" applyBorder="1" applyProtection="1">
      <protection hidden="1"/>
    </xf>
    <xf numFmtId="165" fontId="4" fillId="5" borderId="1" xfId="0" applyNumberFormat="1" applyFont="1" applyFill="1" applyBorder="1" applyProtection="1">
      <protection hidden="1"/>
    </xf>
    <xf numFmtId="1" fontId="4" fillId="5" borderId="1" xfId="0" applyNumberFormat="1" applyFont="1" applyFill="1" applyBorder="1" applyProtection="1">
      <protection hidden="1"/>
    </xf>
    <xf numFmtId="0" fontId="7" fillId="6" borderId="1" xfId="0" applyFont="1" applyFill="1" applyBorder="1" applyAlignment="1" applyProtection="1">
      <alignment horizontal="center"/>
      <protection hidden="1"/>
    </xf>
    <xf numFmtId="164" fontId="7" fillId="6" borderId="1" xfId="0" applyNumberFormat="1" applyFont="1" applyFill="1" applyBorder="1" applyProtection="1">
      <protection hidden="1"/>
    </xf>
    <xf numFmtId="164" fontId="4" fillId="0" borderId="0" xfId="0" applyNumberFormat="1" applyFont="1" applyFill="1" applyProtection="1">
      <protection hidden="1"/>
    </xf>
    <xf numFmtId="164" fontId="4" fillId="0" borderId="0" xfId="0" applyNumberFormat="1" applyFont="1" applyProtection="1">
      <protection hidden="1"/>
    </xf>
    <xf numFmtId="0" fontId="10" fillId="0" borderId="0" xfId="0" applyFont="1" applyFill="1" applyProtection="1">
      <protection hidden="1"/>
    </xf>
    <xf numFmtId="0" fontId="0" fillId="8" borderId="3" xfId="0" applyFill="1" applyBorder="1" applyAlignment="1" applyProtection="1">
      <alignment horizontal="right"/>
      <protection hidden="1"/>
    </xf>
    <xf numFmtId="1" fontId="0" fillId="8" borderId="3" xfId="0" applyNumberFormat="1" applyFill="1" applyBorder="1" applyAlignment="1" applyProtection="1">
      <alignment horizontal="right"/>
      <protection hidden="1"/>
    </xf>
    <xf numFmtId="14" fontId="0" fillId="8" borderId="0" xfId="0" applyNumberFormat="1" applyFill="1" applyBorder="1" applyProtection="1">
      <protection hidden="1"/>
    </xf>
    <xf numFmtId="3" fontId="6" fillId="8" borderId="3" xfId="0" applyNumberFormat="1" applyFont="1" applyFill="1" applyBorder="1" applyAlignment="1" applyProtection="1">
      <alignment horizontal="right"/>
      <protection hidden="1"/>
    </xf>
    <xf numFmtId="165" fontId="6" fillId="8" borderId="3" xfId="0" applyNumberFormat="1" applyFont="1" applyFill="1" applyBorder="1" applyAlignment="1" applyProtection="1">
      <alignment horizontal="right"/>
      <protection hidden="1"/>
    </xf>
    <xf numFmtId="3" fontId="6" fillId="8" borderId="9" xfId="0" applyNumberFormat="1" applyFont="1" applyFill="1" applyBorder="1" applyAlignment="1" applyProtection="1">
      <alignment horizontal="center"/>
      <protection hidden="1"/>
    </xf>
    <xf numFmtId="3" fontId="6" fillId="8" borderId="3" xfId="0" applyNumberFormat="1" applyFont="1" applyFill="1" applyBorder="1" applyAlignment="1" applyProtection="1">
      <alignment horizontal="center"/>
      <protection hidden="1"/>
    </xf>
    <xf numFmtId="164" fontId="0" fillId="8" borderId="0" xfId="1" applyNumberFormat="1" applyFont="1" applyFill="1" applyBorder="1" applyProtection="1">
      <protection hidden="1"/>
    </xf>
    <xf numFmtId="164" fontId="4" fillId="8" borderId="3" xfId="1" applyNumberFormat="1" applyFont="1" applyFill="1" applyBorder="1" applyProtection="1">
      <protection hidden="1"/>
    </xf>
    <xf numFmtId="165" fontId="4" fillId="8" borderId="3" xfId="0" applyNumberFormat="1" applyFont="1" applyFill="1" applyBorder="1" applyProtection="1">
      <protection hidden="1"/>
    </xf>
    <xf numFmtId="0" fontId="0" fillId="8" borderId="0" xfId="0" applyFill="1" applyBorder="1" applyProtection="1">
      <protection hidden="1"/>
    </xf>
    <xf numFmtId="0" fontId="7" fillId="8" borderId="3" xfId="0" applyFont="1" applyFill="1" applyBorder="1" applyAlignment="1" applyProtection="1">
      <alignment horizontal="center"/>
      <protection hidden="1"/>
    </xf>
    <xf numFmtId="164" fontId="7" fillId="8" borderId="3" xfId="0" applyNumberFormat="1" applyFont="1" applyFill="1" applyBorder="1" applyProtection="1">
      <protection hidden="1"/>
    </xf>
    <xf numFmtId="164" fontId="0" fillId="0" borderId="0" xfId="0" applyNumberFormat="1" applyProtection="1">
      <protection hidden="1"/>
    </xf>
    <xf numFmtId="165" fontId="0" fillId="0" borderId="0" xfId="0" applyNumberFormat="1" applyProtection="1">
      <protection hidden="1"/>
    </xf>
    <xf numFmtId="1" fontId="0" fillId="4" borderId="1" xfId="0" applyNumberFormat="1" applyFill="1" applyBorder="1" applyAlignment="1" applyProtection="1">
      <alignment horizontal="right"/>
      <protection locked="0"/>
    </xf>
    <xf numFmtId="1" fontId="0" fillId="8" borderId="3" xfId="0" applyNumberFormat="1" applyFill="1" applyBorder="1" applyAlignment="1" applyProtection="1">
      <alignment horizontal="right"/>
      <protection locked="0"/>
    </xf>
    <xf numFmtId="164" fontId="4" fillId="0" borderId="10" xfId="1" applyNumberFormat="1" applyFont="1" applyFill="1" applyBorder="1" applyProtection="1">
      <protection hidden="1"/>
    </xf>
    <xf numFmtId="165" fontId="0" fillId="0" borderId="20" xfId="0" applyNumberFormat="1" applyFill="1" applyBorder="1" applyAlignment="1" applyProtection="1">
      <alignment horizontal="center"/>
      <protection locked="0"/>
    </xf>
    <xf numFmtId="165" fontId="0" fillId="0" borderId="21" xfId="0" applyNumberFormat="1" applyFill="1" applyBorder="1" applyAlignment="1" applyProtection="1">
      <alignment horizontal="center"/>
      <protection locked="0"/>
    </xf>
    <xf numFmtId="0" fontId="0" fillId="0" borderId="22" xfId="0" applyFont="1" applyFill="1" applyBorder="1" applyAlignment="1" applyProtection="1">
      <alignment horizontal="center"/>
      <protection locked="0"/>
    </xf>
    <xf numFmtId="0" fontId="0" fillId="0" borderId="23" xfId="0" applyFont="1" applyFill="1" applyBorder="1" applyAlignment="1" applyProtection="1">
      <alignment horizontal="center"/>
      <protection locked="0"/>
    </xf>
    <xf numFmtId="165" fontId="0" fillId="7" borderId="20" xfId="0" applyNumberFormat="1" applyFill="1" applyBorder="1" applyAlignment="1" applyProtection="1">
      <alignment horizontal="center"/>
      <protection locked="0"/>
    </xf>
    <xf numFmtId="165" fontId="0" fillId="7" borderId="21" xfId="0" applyNumberFormat="1" applyFill="1" applyBorder="1" applyAlignment="1" applyProtection="1">
      <alignment horizontal="center"/>
      <protection locked="0"/>
    </xf>
    <xf numFmtId="0" fontId="0" fillId="7" borderId="22" xfId="0" applyFont="1" applyFill="1" applyBorder="1" applyAlignment="1" applyProtection="1">
      <alignment horizontal="center"/>
      <protection locked="0"/>
    </xf>
    <xf numFmtId="0" fontId="0" fillId="7" borderId="23" xfId="0" applyFont="1" applyFill="1" applyBorder="1" applyAlignment="1" applyProtection="1">
      <alignment horizontal="center"/>
      <protection locked="0"/>
    </xf>
    <xf numFmtId="1" fontId="2" fillId="0" borderId="15" xfId="0" applyNumberFormat="1" applyFont="1" applyFill="1" applyBorder="1" applyAlignment="1" applyProtection="1">
      <alignment horizontal="center" vertical="center" wrapText="1"/>
      <protection locked="0"/>
    </xf>
    <xf numFmtId="164" fontId="0" fillId="0" borderId="22" xfId="1" applyNumberFormat="1" applyFont="1" applyFill="1" applyBorder="1" applyAlignment="1" applyProtection="1">
      <alignment horizontal="center"/>
      <protection locked="0"/>
    </xf>
    <xf numFmtId="164" fontId="0" fillId="0" borderId="23" xfId="1" applyNumberFormat="1" applyFont="1" applyFill="1" applyBorder="1" applyAlignment="1" applyProtection="1">
      <alignment horizontal="center"/>
      <protection locked="0"/>
    </xf>
    <xf numFmtId="0" fontId="2" fillId="2" borderId="15" xfId="0" applyFont="1" applyFill="1" applyBorder="1" applyAlignment="1">
      <alignment vertical="center"/>
    </xf>
    <xf numFmtId="0" fontId="2" fillId="2" borderId="16" xfId="0" applyFont="1" applyFill="1" applyBorder="1" applyAlignment="1">
      <alignment vertical="center"/>
    </xf>
    <xf numFmtId="0" fontId="11" fillId="8" borderId="14" xfId="0" applyFont="1" applyFill="1" applyBorder="1" applyAlignment="1">
      <alignment vertical="center" wrapText="1"/>
    </xf>
    <xf numFmtId="1" fontId="11" fillId="8" borderId="14" xfId="0" applyNumberFormat="1" applyFont="1" applyFill="1" applyBorder="1" applyAlignment="1">
      <alignment horizontal="center" vertical="center" wrapText="1"/>
    </xf>
    <xf numFmtId="1" fontId="2" fillId="0" borderId="14" xfId="0" applyNumberFormat="1" applyFont="1" applyFill="1" applyBorder="1" applyAlignment="1" applyProtection="1">
      <alignment horizontal="center" vertical="center" wrapText="1"/>
      <protection locked="0"/>
    </xf>
    <xf numFmtId="0" fontId="2" fillId="0" borderId="11" xfId="0" applyFont="1" applyFill="1" applyBorder="1" applyAlignment="1">
      <alignment horizontal="left"/>
    </xf>
    <xf numFmtId="0" fontId="11" fillId="6" borderId="15" xfId="0" applyFont="1" applyFill="1" applyBorder="1" applyAlignment="1">
      <alignment vertical="center" wrapText="1"/>
    </xf>
    <xf numFmtId="1" fontId="11" fillId="6" borderId="15" xfId="0" applyNumberFormat="1" applyFont="1" applyFill="1" applyBorder="1" applyAlignment="1">
      <alignment horizontal="center" vertical="center" wrapText="1"/>
    </xf>
    <xf numFmtId="1" fontId="2" fillId="6" borderId="15" xfId="0" applyNumberFormat="1" applyFont="1" applyFill="1" applyBorder="1" applyAlignment="1" applyProtection="1">
      <alignment horizontal="center" vertical="center" wrapText="1"/>
      <protection locked="0"/>
    </xf>
    <xf numFmtId="0" fontId="2" fillId="6" borderId="17" xfId="0" applyFont="1" applyFill="1" applyBorder="1"/>
    <xf numFmtId="0" fontId="2" fillId="2" borderId="14" xfId="0" applyFont="1" applyFill="1" applyBorder="1" applyAlignment="1"/>
    <xf numFmtId="165" fontId="0" fillId="0" borderId="25" xfId="0" applyNumberFormat="1" applyFill="1" applyBorder="1" applyAlignment="1" applyProtection="1">
      <alignment horizontal="center"/>
      <protection locked="0"/>
    </xf>
    <xf numFmtId="0" fontId="0" fillId="0" borderId="26" xfId="0" applyFont="1" applyFill="1" applyBorder="1" applyAlignment="1" applyProtection="1">
      <alignment horizontal="center"/>
      <protection locked="0"/>
    </xf>
    <xf numFmtId="165" fontId="0" fillId="7" borderId="25" xfId="0" applyNumberFormat="1" applyFill="1" applyBorder="1" applyAlignment="1" applyProtection="1">
      <alignment horizontal="center"/>
      <protection locked="0"/>
    </xf>
    <xf numFmtId="0" fontId="0" fillId="7" borderId="26" xfId="0" applyFont="1" applyFill="1" applyBorder="1" applyAlignment="1" applyProtection="1">
      <alignment horizontal="center"/>
      <protection locked="0"/>
    </xf>
    <xf numFmtId="164" fontId="0" fillId="0" borderId="26" xfId="1" applyNumberFormat="1" applyFont="1" applyFill="1" applyBorder="1" applyAlignment="1" applyProtection="1">
      <alignment horizontal="center"/>
      <protection locked="0"/>
    </xf>
    <xf numFmtId="165" fontId="0" fillId="0" borderId="27" xfId="0" applyNumberFormat="1" applyFill="1" applyBorder="1" applyAlignment="1" applyProtection="1">
      <alignment horizontal="center"/>
      <protection locked="0"/>
    </xf>
    <xf numFmtId="0" fontId="0" fillId="0" borderId="28" xfId="0" applyFont="1" applyFill="1" applyBorder="1" applyAlignment="1" applyProtection="1">
      <alignment horizontal="center"/>
      <protection locked="0"/>
    </xf>
    <xf numFmtId="165" fontId="0" fillId="7" borderId="27" xfId="0" applyNumberFormat="1" applyFill="1" applyBorder="1" applyAlignment="1" applyProtection="1">
      <alignment horizontal="center"/>
      <protection locked="0"/>
    </xf>
    <xf numFmtId="0" fontId="0" fillId="7" borderId="28" xfId="0" applyFont="1" applyFill="1" applyBorder="1" applyAlignment="1" applyProtection="1">
      <alignment horizontal="center"/>
      <protection locked="0"/>
    </xf>
    <xf numFmtId="164" fontId="0" fillId="0" borderId="28" xfId="1" applyNumberFormat="1" applyFont="1" applyFill="1" applyBorder="1" applyAlignment="1" applyProtection="1">
      <alignment horizontal="center"/>
      <protection locked="0"/>
    </xf>
    <xf numFmtId="0" fontId="0" fillId="8" borderId="0" xfId="0" applyFill="1" applyProtection="1">
      <protection hidden="1"/>
    </xf>
    <xf numFmtId="164" fontId="10" fillId="8" borderId="3" xfId="1" applyNumberFormat="1" applyFont="1" applyFill="1" applyBorder="1" applyProtection="1">
      <protection hidden="1"/>
    </xf>
    <xf numFmtId="164" fontId="4" fillId="8" borderId="0" xfId="1" applyNumberFormat="1" applyFont="1" applyFill="1" applyBorder="1" applyProtection="1">
      <protection hidden="1"/>
    </xf>
    <xf numFmtId="165" fontId="0" fillId="0" borderId="0" xfId="0" applyNumberFormat="1"/>
    <xf numFmtId="0" fontId="0" fillId="0" borderId="1" xfId="0" applyBorder="1"/>
    <xf numFmtId="165" fontId="0" fillId="0" borderId="1" xfId="0" applyNumberFormat="1" applyBorder="1"/>
    <xf numFmtId="0" fontId="0" fillId="0" borderId="1" xfId="0" applyBorder="1" applyAlignment="1">
      <alignment horizontal="right"/>
    </xf>
    <xf numFmtId="164" fontId="0" fillId="0" borderId="1" xfId="1" applyNumberFormat="1" applyFont="1" applyBorder="1"/>
    <xf numFmtId="0" fontId="2" fillId="2" borderId="1" xfId="0" applyFont="1" applyFill="1" applyBorder="1" applyAlignment="1">
      <alignment horizontal="center"/>
    </xf>
    <xf numFmtId="0" fontId="2" fillId="2" borderId="1" xfId="0" applyFont="1" applyFill="1" applyBorder="1"/>
    <xf numFmtId="165" fontId="2" fillId="2" borderId="1" xfId="0" applyNumberFormat="1" applyFont="1" applyFill="1" applyBorder="1"/>
    <xf numFmtId="0" fontId="2" fillId="2" borderId="1" xfId="0" applyFont="1" applyFill="1" applyBorder="1" applyAlignment="1" applyProtection="1">
      <alignment horizontal="center"/>
      <protection hidden="1"/>
    </xf>
    <xf numFmtId="0" fontId="5" fillId="2" borderId="2" xfId="0" applyFont="1" applyFill="1" applyBorder="1" applyAlignment="1" applyProtection="1">
      <alignment horizontal="center"/>
      <protection hidden="1"/>
    </xf>
    <xf numFmtId="0" fontId="5" fillId="2" borderId="3" xfId="0" applyFont="1" applyFill="1" applyBorder="1" applyAlignment="1" applyProtection="1">
      <alignment horizontal="center"/>
      <protection hidden="1"/>
    </xf>
    <xf numFmtId="0" fontId="5" fillId="2" borderId="4" xfId="0" applyFont="1" applyFill="1" applyBorder="1" applyAlignment="1" applyProtection="1">
      <alignment horizontal="center"/>
      <protection hidden="1"/>
    </xf>
    <xf numFmtId="0" fontId="2" fillId="0" borderId="24" xfId="0" applyFont="1" applyBorder="1" applyAlignment="1" applyProtection="1">
      <alignment horizontal="center"/>
      <protection hidden="1"/>
    </xf>
    <xf numFmtId="0" fontId="2" fillId="0" borderId="8" xfId="0" applyFont="1" applyBorder="1" applyAlignment="1" applyProtection="1">
      <alignment horizontal="center"/>
      <protection hidden="1"/>
    </xf>
    <xf numFmtId="0" fontId="2" fillId="0" borderId="11" xfId="0" applyFont="1" applyBorder="1" applyAlignment="1" applyProtection="1">
      <alignment horizontal="center"/>
      <protection hidden="1"/>
    </xf>
    <xf numFmtId="1" fontId="2" fillId="7" borderId="15" xfId="0" applyNumberFormat="1" applyFont="1" applyFill="1" applyBorder="1" applyAlignment="1" applyProtection="1">
      <alignment horizontal="center" vertical="center" wrapText="1"/>
      <protection locked="0"/>
    </xf>
    <xf numFmtId="1" fontId="2" fillId="7" borderId="16" xfId="0" applyNumberFormat="1" applyFont="1" applyFill="1" applyBorder="1" applyAlignment="1" applyProtection="1">
      <alignment horizontal="center" vertical="center" wrapText="1"/>
      <protection locked="0"/>
    </xf>
    <xf numFmtId="1" fontId="2" fillId="0" borderId="15" xfId="0" applyNumberFormat="1" applyFont="1" applyFill="1" applyBorder="1" applyAlignment="1" applyProtection="1">
      <alignment horizontal="center" vertical="center" wrapText="1"/>
      <protection locked="0"/>
    </xf>
    <xf numFmtId="1" fontId="2" fillId="0" borderId="16" xfId="0" applyNumberFormat="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8" fillId="0" borderId="13" xfId="0" applyFont="1" applyBorder="1" applyAlignment="1">
      <alignment horizontal="center" vertical="center"/>
    </xf>
    <xf numFmtId="0" fontId="2" fillId="2" borderId="24" xfId="0" applyFont="1" applyFill="1" applyBorder="1" applyAlignment="1">
      <alignment horizontal="center"/>
    </xf>
    <xf numFmtId="0" fontId="2" fillId="2" borderId="11" xfId="0" applyFont="1" applyFill="1" applyBorder="1" applyAlignment="1">
      <alignment horizont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8" fillId="0" borderId="13" xfId="0" applyFont="1" applyBorder="1" applyAlignment="1">
      <alignment vertical="center"/>
    </xf>
  </cellXfs>
  <cellStyles count="3">
    <cellStyle name="Normal" xfId="0" builtinId="0"/>
    <cellStyle name="Normal 2" xfId="2"/>
    <cellStyle name="Vírgula" xfId="1" builtinId="3"/>
  </cellStyles>
  <dxfs count="237">
    <dxf>
      <font>
        <b/>
        <i val="0"/>
        <color theme="0"/>
      </font>
      <fill>
        <patternFill>
          <bgColor rgb="FFFF0000"/>
        </patternFill>
      </fill>
    </dxf>
    <dxf>
      <font>
        <color theme="2"/>
      </font>
      <fill>
        <patternFill>
          <bgColor theme="2"/>
        </patternFill>
      </fill>
    </dxf>
    <dxf>
      <font>
        <b/>
        <i val="0"/>
        <color theme="0"/>
      </font>
      <fill>
        <patternFill>
          <bgColor rgb="FFFF0000"/>
        </patternFill>
      </fill>
    </dxf>
    <dxf>
      <font>
        <b/>
        <i val="0"/>
      </font>
      <fill>
        <patternFill>
          <bgColor rgb="FFFFFF00"/>
        </patternFill>
      </fill>
    </dxf>
    <dxf>
      <font>
        <b/>
        <i val="0"/>
      </font>
      <fill>
        <patternFill>
          <bgColor rgb="FF81FA26"/>
        </patternFill>
      </fill>
    </dxf>
    <dxf>
      <font>
        <color theme="4" tint="0.79998168889431442"/>
      </font>
    </dxf>
    <dxf>
      <font>
        <color rgb="FFFFFF00"/>
      </font>
    </dxf>
    <dxf>
      <font>
        <color theme="4" tint="0.79998168889431442"/>
      </font>
    </dxf>
    <dxf>
      <font>
        <color theme="4" tint="0.79998168889431442"/>
      </font>
    </dxf>
    <dxf>
      <font>
        <color theme="4" tint="0.79998168889431442"/>
      </font>
    </dxf>
    <dxf>
      <font>
        <b/>
        <i val="0"/>
        <color theme="0"/>
      </font>
      <fill>
        <patternFill>
          <bgColor rgb="FFFF0000"/>
        </patternFill>
      </fill>
    </dxf>
    <dxf>
      <font>
        <b/>
        <i val="0"/>
        <color theme="0"/>
      </font>
      <fill>
        <patternFill>
          <bgColor rgb="FFFF0000"/>
        </patternFill>
      </fill>
    </dxf>
    <dxf>
      <font>
        <color theme="4" tint="0.79998168889431442"/>
      </font>
    </dxf>
    <dxf>
      <font>
        <color rgb="FFFFFF00"/>
      </font>
    </dxf>
    <dxf>
      <font>
        <color theme="4" tint="0.79998168889431442"/>
      </font>
    </dxf>
    <dxf>
      <font>
        <color theme="4" tint="0.79998168889431442"/>
      </font>
    </dxf>
    <dxf>
      <font>
        <color theme="4" tint="0.79998168889431442"/>
      </font>
    </dxf>
    <dxf>
      <font>
        <b/>
        <i val="0"/>
        <color theme="0"/>
      </font>
      <fill>
        <patternFill>
          <bgColor rgb="FFFF0000"/>
        </patternFill>
      </fill>
    </dxf>
    <dxf>
      <font>
        <b/>
        <i val="0"/>
        <color theme="0"/>
      </font>
      <fill>
        <patternFill>
          <bgColor rgb="FFFF0000"/>
        </patternFill>
      </fill>
    </dxf>
    <dxf>
      <font>
        <color theme="4" tint="0.79998168889431442"/>
      </font>
    </dxf>
    <dxf>
      <font>
        <color rgb="FFFFFF00"/>
      </font>
    </dxf>
    <dxf>
      <font>
        <color theme="4" tint="0.79998168889431442"/>
      </font>
    </dxf>
    <dxf>
      <font>
        <color theme="4" tint="0.79998168889431442"/>
      </font>
    </dxf>
    <dxf>
      <font>
        <color theme="4" tint="0.79998168889431442"/>
      </font>
    </dxf>
    <dxf>
      <font>
        <b/>
        <i val="0"/>
        <color theme="0"/>
      </font>
      <fill>
        <patternFill>
          <bgColor rgb="FFFF0000"/>
        </patternFill>
      </fill>
    </dxf>
    <dxf>
      <font>
        <b/>
        <i val="0"/>
        <color theme="0"/>
      </font>
      <fill>
        <patternFill>
          <bgColor rgb="FFFF0000"/>
        </patternFill>
      </fill>
    </dxf>
    <dxf>
      <font>
        <color theme="4" tint="0.79998168889431442"/>
      </font>
    </dxf>
    <dxf>
      <font>
        <color rgb="FFFFFF00"/>
      </font>
    </dxf>
    <dxf>
      <font>
        <color theme="4" tint="0.79998168889431442"/>
      </font>
    </dxf>
    <dxf>
      <font>
        <color theme="4" tint="0.79998168889431442"/>
      </font>
    </dxf>
    <dxf>
      <font>
        <color theme="4" tint="0.79998168889431442"/>
      </font>
    </dxf>
    <dxf>
      <font>
        <b/>
        <i val="0"/>
        <color theme="0"/>
      </font>
      <fill>
        <patternFill>
          <bgColor rgb="FFFF0000"/>
        </patternFill>
      </fill>
    </dxf>
    <dxf>
      <font>
        <b/>
        <i val="0"/>
        <color theme="0"/>
      </font>
      <fill>
        <patternFill>
          <bgColor rgb="FFFF0000"/>
        </patternFill>
      </fill>
    </dxf>
    <dxf>
      <font>
        <color theme="4" tint="0.79998168889431442"/>
      </font>
    </dxf>
    <dxf>
      <font>
        <color rgb="FFFFFF00"/>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rgb="FFFFFF00"/>
        </patternFill>
      </fill>
    </dxf>
  </dxfs>
  <tableStyles count="0" defaultTableStyle="TableStyleMedium2" defaultPivotStyle="PivotStyleLight16"/>
  <colors>
    <mruColors>
      <color rgb="FF81FA26"/>
      <color rgb="FF6FF4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zoomScale="89" zoomScaleNormal="89" workbookViewId="0">
      <pane ySplit="5" topLeftCell="A27" activePane="bottomLeft" state="frozen"/>
      <selection pane="bottomLeft" activeCell="P36" sqref="P36"/>
    </sheetView>
  </sheetViews>
  <sheetFormatPr defaultRowHeight="15" x14ac:dyDescent="0.25"/>
  <cols>
    <col min="1" max="1" width="9.140625" style="27"/>
    <col min="2" max="2" width="13.7109375" style="28" customWidth="1"/>
    <col min="3" max="3" width="20.42578125" style="28" bestFit="1" customWidth="1"/>
    <col min="4" max="4" width="10.7109375" style="28" customWidth="1"/>
    <col min="5" max="5" width="2.7109375" style="27" customWidth="1"/>
    <col min="6" max="6" width="10.5703125" style="27" customWidth="1"/>
    <col min="7" max="7" width="7.140625" style="27" customWidth="1"/>
    <col min="8" max="8" width="8.85546875" style="71" customWidth="1"/>
    <col min="9" max="9" width="7.85546875" style="27" customWidth="1"/>
    <col min="10" max="10" width="8.42578125" style="27" customWidth="1"/>
    <col min="11" max="11" width="8.28515625" style="27" customWidth="1"/>
    <col min="12" max="12" width="2.140625" style="28" customWidth="1"/>
    <col min="13" max="13" width="9.140625" style="27" customWidth="1"/>
    <col min="14" max="14" width="8.7109375" style="29" customWidth="1"/>
    <col min="15" max="15" width="11.7109375" style="27" customWidth="1"/>
    <col min="16" max="16" width="7.42578125" style="27" customWidth="1"/>
    <col min="17" max="17" width="2.42578125" style="27" customWidth="1"/>
    <col min="18" max="18" width="28.85546875" style="27" customWidth="1"/>
    <col min="19" max="19" width="11.140625" style="31" bestFit="1" customWidth="1"/>
    <col min="20" max="20" width="9.140625" style="31"/>
    <col min="21" max="21" width="9.140625" style="32"/>
    <col min="22" max="23" width="11.42578125" style="27" bestFit="1" customWidth="1"/>
    <col min="24" max="24" width="9.140625" style="27"/>
    <col min="25" max="25" width="9.140625" style="34"/>
    <col min="26" max="26" width="13.7109375" style="34" customWidth="1"/>
    <col min="27" max="27" width="16.7109375" style="27" customWidth="1"/>
    <col min="28" max="16384" width="9.140625" style="27"/>
  </cols>
  <sheetData>
    <row r="1" spans="1:26" ht="15.75" thickBot="1" x14ac:dyDescent="0.3">
      <c r="H1" s="27"/>
      <c r="L1" s="27"/>
      <c r="S1" s="30">
        <f ca="1">TODAY()</f>
        <v>43111</v>
      </c>
      <c r="Y1" s="33"/>
      <c r="Z1" s="33"/>
    </row>
    <row r="2" spans="1:26" ht="15.75" thickBot="1" x14ac:dyDescent="0.3">
      <c r="A2" s="122" t="s">
        <v>13</v>
      </c>
      <c r="B2" s="123"/>
      <c r="C2" s="123"/>
      <c r="D2" s="123"/>
      <c r="E2" s="123"/>
      <c r="F2" s="123"/>
      <c r="G2" s="123"/>
      <c r="H2" s="123"/>
      <c r="I2" s="123"/>
      <c r="J2" s="123"/>
      <c r="K2" s="123"/>
      <c r="L2" s="123"/>
      <c r="M2" s="123"/>
      <c r="N2" s="123"/>
      <c r="O2" s="123"/>
      <c r="P2" s="124"/>
      <c r="R2" s="122" t="s">
        <v>144</v>
      </c>
      <c r="S2" s="124"/>
      <c r="Y2" s="33"/>
      <c r="Z2" s="33"/>
    </row>
    <row r="3" spans="1:26" x14ac:dyDescent="0.25">
      <c r="H3" s="27"/>
      <c r="L3" s="27"/>
      <c r="R3" s="35"/>
    </row>
    <row r="4" spans="1:26" x14ac:dyDescent="0.25">
      <c r="A4" s="118" t="s">
        <v>0</v>
      </c>
      <c r="B4" s="118"/>
      <c r="C4" s="118"/>
      <c r="D4" s="118"/>
      <c r="F4" s="119" t="s">
        <v>1</v>
      </c>
      <c r="G4" s="120"/>
      <c r="H4" s="120"/>
      <c r="I4" s="120"/>
      <c r="J4" s="120"/>
      <c r="K4" s="121"/>
      <c r="M4" s="118" t="s">
        <v>2</v>
      </c>
      <c r="N4" s="118"/>
      <c r="O4" s="118"/>
      <c r="P4" s="118"/>
      <c r="R4" s="118" t="s">
        <v>3</v>
      </c>
      <c r="S4" s="118"/>
    </row>
    <row r="5" spans="1:26" ht="45" x14ac:dyDescent="0.25">
      <c r="A5" s="36" t="s">
        <v>138</v>
      </c>
      <c r="B5" s="37" t="s">
        <v>136</v>
      </c>
      <c r="C5" s="37" t="s">
        <v>139</v>
      </c>
      <c r="D5" s="37" t="s">
        <v>16</v>
      </c>
      <c r="F5" s="38" t="s">
        <v>4</v>
      </c>
      <c r="G5" s="38" t="s">
        <v>145</v>
      </c>
      <c r="H5" s="38" t="s">
        <v>5</v>
      </c>
      <c r="I5" s="38" t="s">
        <v>146</v>
      </c>
      <c r="J5" s="38" t="s">
        <v>6</v>
      </c>
      <c r="K5" s="36" t="s">
        <v>14</v>
      </c>
      <c r="L5" s="39"/>
      <c r="M5" s="36" t="s">
        <v>7</v>
      </c>
      <c r="N5" s="40" t="s">
        <v>8</v>
      </c>
      <c r="O5" s="36" t="s">
        <v>9</v>
      </c>
      <c r="P5" s="36" t="s">
        <v>10</v>
      </c>
      <c r="R5" s="36" t="s">
        <v>11</v>
      </c>
      <c r="S5" s="36" t="s">
        <v>12</v>
      </c>
    </row>
    <row r="6" spans="1:26" x14ac:dyDescent="0.25">
      <c r="A6" s="41" t="s">
        <v>79</v>
      </c>
      <c r="B6" s="42" t="s">
        <v>80</v>
      </c>
      <c r="C6" s="42" t="s">
        <v>81</v>
      </c>
      <c r="D6" s="72"/>
      <c r="E6" s="43"/>
      <c r="F6" s="44">
        <f ca="1">OFFSET(EMBRACO!G6,0,COUNTA(EMBRACO!H6:K6)-1)</f>
        <v>43069</v>
      </c>
      <c r="G6" s="45">
        <f ca="1">OFFSET(EMBRACO!G7,0,COUNTA(EMBRACO!H7:K7)-1)</f>
        <v>16283</v>
      </c>
      <c r="H6" s="46">
        <f ca="1">OFFSET(EMBRACO!G6,0,COUNTA(EMBRACO!H6:K6))</f>
        <v>43083</v>
      </c>
      <c r="I6" s="45">
        <f ca="1">OFFSET(EMBRACO!G7,0,COUNTA(EMBRACO!H7:K7))</f>
        <v>16489</v>
      </c>
      <c r="J6" s="47">
        <f ca="1">IF(I6="","",I6-G6)</f>
        <v>206</v>
      </c>
      <c r="K6" s="48">
        <f ca="1">IFERROR(J6/(H6-F6),"")</f>
        <v>14.714285714285714</v>
      </c>
      <c r="L6" s="29"/>
      <c r="M6" s="49">
        <f t="shared" ref="M6:M42" ca="1" si="0">IFERROR(J6/(H6-F6)*($S$1-H6)+I6,"")</f>
        <v>16901</v>
      </c>
      <c r="N6" s="49">
        <f t="shared" ref="N6:N42" ca="1" si="1">IFERROR(Z6*500,"")</f>
        <v>17000</v>
      </c>
      <c r="O6" s="50">
        <f t="shared" ref="O6" ca="1" si="2">IFERROR((N6-M6)/K6+$S$1,"")</f>
        <v>43117.728155339806</v>
      </c>
      <c r="P6" s="51">
        <f t="shared" ref="P6:P42" ca="1" si="3">IFERROR(O6-$S$1,0)</f>
        <v>6.7281553398061078</v>
      </c>
      <c r="R6" s="52" t="str">
        <f t="shared" ref="R6" ca="1" si="4">IF(N6-G6&gt;500,"Verificar se fez a revisão de","")</f>
        <v>Verificar se fez a revisão de</v>
      </c>
      <c r="S6" s="53">
        <f t="shared" ref="S6" ca="1" si="5">IF(R6="",0,N6-500)</f>
        <v>16500</v>
      </c>
      <c r="T6" s="54"/>
      <c r="U6" s="55"/>
      <c r="V6" s="43"/>
      <c r="W6" s="43"/>
      <c r="Y6" s="56">
        <f t="shared" ref="Y6" ca="1" si="6">IFERROR(M6/500,"")</f>
        <v>33.802</v>
      </c>
      <c r="Z6" s="56">
        <f t="shared" ref="Z6" ca="1" si="7">IFERROR(INT(Y6)+1,"")</f>
        <v>34</v>
      </c>
    </row>
    <row r="7" spans="1:26" ht="15" customHeight="1" x14ac:dyDescent="0.25">
      <c r="A7" s="57"/>
      <c r="B7" s="58"/>
      <c r="C7" s="58"/>
      <c r="D7" s="73"/>
      <c r="E7" s="59"/>
      <c r="F7" s="26"/>
      <c r="G7" s="60"/>
      <c r="H7" s="61"/>
      <c r="I7" s="60"/>
      <c r="J7" s="62"/>
      <c r="K7" s="63"/>
      <c r="L7" s="64"/>
      <c r="M7" s="65"/>
      <c r="N7" s="65"/>
      <c r="P7" s="108"/>
      <c r="Q7" s="109"/>
      <c r="R7" s="68"/>
      <c r="S7" s="69"/>
      <c r="T7" s="54"/>
      <c r="U7" s="55"/>
      <c r="V7" s="43"/>
      <c r="W7" s="43"/>
      <c r="Y7" s="56">
        <f t="shared" ref="Y7:Y70" si="8">IFERROR(M7/500,"")</f>
        <v>0</v>
      </c>
      <c r="Z7" s="56">
        <f t="shared" ref="Z7:Z70" si="9">IFERROR(INT(Y7)+1,"")</f>
        <v>1</v>
      </c>
    </row>
    <row r="8" spans="1:26" x14ac:dyDescent="0.25">
      <c r="A8" s="41" t="s">
        <v>79</v>
      </c>
      <c r="B8" s="42" t="s">
        <v>82</v>
      </c>
      <c r="C8" s="42" t="s">
        <v>83</v>
      </c>
      <c r="D8" s="72"/>
      <c r="F8" s="44">
        <f ca="1">OFFSET(EMBRACO!G8,0,COUNTA(EMBRACO!H8:K8)-1)</f>
        <v>43069</v>
      </c>
      <c r="G8" s="45">
        <f ca="1">OFFSET(EMBRACO!G9,0,COUNTA(EMBRACO!H9:K9)-1)</f>
        <v>16264</v>
      </c>
      <c r="H8" s="46">
        <f ca="1">OFFSET(EMBRACO!G8,0,COUNTA(EMBRACO!G8:K8))</f>
        <v>43083</v>
      </c>
      <c r="I8" s="45">
        <f ca="1">OFFSET(EMBRACO!G9,0,COUNTA(EMBRACO!H9:K9))</f>
        <v>16454</v>
      </c>
      <c r="J8" s="47">
        <f t="shared" ref="J8" ca="1" si="10">IF(I8="","",I8-G8)</f>
        <v>190</v>
      </c>
      <c r="K8" s="48">
        <f ca="1">IFERROR(J8/(H8-F8),"")</f>
        <v>13.571428571428571</v>
      </c>
      <c r="L8" s="29"/>
      <c r="M8" s="49">
        <f t="shared" ca="1" si="0"/>
        <v>16834</v>
      </c>
      <c r="N8" s="49">
        <f t="shared" ca="1" si="1"/>
        <v>17000</v>
      </c>
      <c r="O8" s="50">
        <f t="shared" ref="O8:O42" ca="1" si="11">IFERROR((N8-M8)*30/J8+$S$1,"")</f>
        <v>43137.210526315786</v>
      </c>
      <c r="P8" s="51">
        <f t="shared" ca="1" si="3"/>
        <v>26.21052631578641</v>
      </c>
      <c r="R8" s="52" t="str">
        <f t="shared" ref="R8:R110" ca="1" si="12">IF(N8-G8&gt;500,"Verificar se fez a revisão de","")</f>
        <v>Verificar se fez a revisão de</v>
      </c>
      <c r="S8" s="53">
        <f t="shared" ref="S8:S110" ca="1" si="13">IF(R8="",0,N8-500)</f>
        <v>16500</v>
      </c>
      <c r="Y8" s="56">
        <f t="shared" ca="1" si="8"/>
        <v>33.667999999999999</v>
      </c>
      <c r="Z8" s="56">
        <f t="shared" ca="1" si="9"/>
        <v>34</v>
      </c>
    </row>
    <row r="9" spans="1:26" x14ac:dyDescent="0.25">
      <c r="A9" s="57"/>
      <c r="B9" s="58"/>
      <c r="C9" s="58"/>
      <c r="D9" s="73"/>
      <c r="E9" s="59"/>
      <c r="F9" s="26"/>
      <c r="G9" s="60"/>
      <c r="H9" s="61"/>
      <c r="I9" s="60"/>
      <c r="J9" s="62"/>
      <c r="K9" s="63"/>
      <c r="L9" s="64"/>
      <c r="M9" s="65"/>
      <c r="N9" s="65"/>
      <c r="O9" s="107"/>
      <c r="P9" s="65"/>
      <c r="Q9" s="67"/>
      <c r="R9" s="68"/>
      <c r="S9" s="69"/>
      <c r="Y9" s="56">
        <f t="shared" si="8"/>
        <v>0</v>
      </c>
      <c r="Z9" s="56">
        <f t="shared" si="9"/>
        <v>1</v>
      </c>
    </row>
    <row r="10" spans="1:26" x14ac:dyDescent="0.25">
      <c r="A10" s="41" t="s">
        <v>79</v>
      </c>
      <c r="B10" s="42" t="s">
        <v>84</v>
      </c>
      <c r="C10" s="42" t="s">
        <v>85</v>
      </c>
      <c r="D10" s="72"/>
      <c r="F10" s="44">
        <f ca="1">OFFSET(EMBRACO!G10,0,COUNTA(EMBRACO!H10:K10)-1)</f>
        <v>43069</v>
      </c>
      <c r="G10" s="45">
        <f ca="1">OFFSET(EMBRACO!G11,0,COUNTA(EMBRACO!H11:K11)-1)</f>
        <v>15879</v>
      </c>
      <c r="H10" s="46">
        <f ca="1">OFFSET(EMBRACO!G10,0,COUNTA(EMBRACO!G10:K10))</f>
        <v>43083</v>
      </c>
      <c r="I10" s="45">
        <f ca="1">OFFSET(EMBRACO!G11,0,COUNTA(EMBRACO!H11:K11))</f>
        <v>16089</v>
      </c>
      <c r="J10" s="47">
        <f t="shared" ref="J10" ca="1" si="14">IF(I10="","",I10-G10)</f>
        <v>210</v>
      </c>
      <c r="K10" s="48">
        <f ca="1">IFERROR(J10/(H10-F10),"")</f>
        <v>15</v>
      </c>
      <c r="L10" s="29"/>
      <c r="M10" s="49">
        <f t="shared" ref="M10" ca="1" si="15">IFERROR(J10/(H10-F10)*($S$1-H10)+I10,"")</f>
        <v>16509</v>
      </c>
      <c r="N10" s="49">
        <f t="shared" ref="N10" ca="1" si="16">IFERROR(Z10*500,"")</f>
        <v>17000</v>
      </c>
      <c r="O10" s="50">
        <f t="shared" ref="O10" ca="1" si="17">IFERROR((N10-M10)*30/J10+$S$1,"")</f>
        <v>43181.142857142855</v>
      </c>
      <c r="P10" s="51">
        <f t="shared" ref="P10" ca="1" si="18">IFERROR(O10-$S$1,0)</f>
        <v>70.142857142855064</v>
      </c>
      <c r="R10" s="52" t="str">
        <f t="shared" ref="R10" ca="1" si="19">IF(N10-G10&gt;500,"Verificar se fez a revisão de","")</f>
        <v>Verificar se fez a revisão de</v>
      </c>
      <c r="S10" s="53">
        <f t="shared" ref="S10" ca="1" si="20">IF(R10="",0,N10-500)</f>
        <v>16500</v>
      </c>
      <c r="Y10" s="56">
        <f t="shared" ca="1" si="8"/>
        <v>33.018000000000001</v>
      </c>
      <c r="Z10" s="56">
        <f t="shared" ca="1" si="9"/>
        <v>34</v>
      </c>
    </row>
    <row r="11" spans="1:26" x14ac:dyDescent="0.25">
      <c r="A11" s="57"/>
      <c r="B11" s="58"/>
      <c r="C11" s="58"/>
      <c r="D11" s="73"/>
      <c r="E11" s="59"/>
      <c r="F11" s="26"/>
      <c r="G11" s="60"/>
      <c r="H11" s="61"/>
      <c r="I11" s="60"/>
      <c r="J11" s="62"/>
      <c r="K11" s="63"/>
      <c r="L11" s="64"/>
      <c r="M11" s="65"/>
      <c r="N11" s="65"/>
      <c r="P11" s="65"/>
      <c r="Q11" s="67"/>
      <c r="R11" s="68"/>
      <c r="S11" s="69"/>
      <c r="Y11" s="56">
        <f t="shared" si="8"/>
        <v>0</v>
      </c>
      <c r="Z11" s="56">
        <f t="shared" si="9"/>
        <v>1</v>
      </c>
    </row>
    <row r="12" spans="1:26" x14ac:dyDescent="0.25">
      <c r="A12" s="41" t="s">
        <v>79</v>
      </c>
      <c r="B12" s="42" t="s">
        <v>86</v>
      </c>
      <c r="C12" s="42" t="s">
        <v>87</v>
      </c>
      <c r="D12" s="72"/>
      <c r="F12" s="44">
        <f ca="1">OFFSET(EMBRACO!G12,0,COUNTA(EMBRACO!H12:K12)-1)</f>
        <v>43069</v>
      </c>
      <c r="G12" s="45">
        <f ca="1">OFFSET(EMBRACO!G13,0,COUNTA(EMBRACO!H13:K13)-1)</f>
        <v>11130</v>
      </c>
      <c r="H12" s="46">
        <f ca="1">OFFSET(EMBRACO!G12,0,COUNTA(EMBRACO!G12:K12))</f>
        <v>43083</v>
      </c>
      <c r="I12" s="45">
        <f ca="1">OFFSET(EMBRACO!G13,0,COUNTA(EMBRACO!H13:K13))</f>
        <v>11317</v>
      </c>
      <c r="J12" s="47">
        <f t="shared" ref="J12" ca="1" si="21">IF(I12="","",I12-G12)</f>
        <v>187</v>
      </c>
      <c r="K12" s="48">
        <f ca="1">IFERROR(J12/(H12-F12),"")</f>
        <v>13.357142857142858</v>
      </c>
      <c r="L12" s="29"/>
      <c r="M12" s="49">
        <f t="shared" ref="M12" ca="1" si="22">IFERROR(J12/(H12-F12)*($S$1-H12)+I12,"")</f>
        <v>11691</v>
      </c>
      <c r="N12" s="49">
        <f t="shared" ref="N12" ca="1" si="23">IFERROR(Z12*500,"")</f>
        <v>12000</v>
      </c>
      <c r="O12" s="50">
        <f t="shared" ref="O12" ca="1" si="24">IFERROR((N12-M12)*30/J12+$S$1,"")</f>
        <v>43160.572192513369</v>
      </c>
      <c r="P12" s="51">
        <f t="shared" ref="P12" ca="1" si="25">IFERROR(O12-$S$1,0)</f>
        <v>49.572192513369373</v>
      </c>
      <c r="R12" s="52" t="str">
        <f t="shared" ref="R12" ca="1" si="26">IF(N12-G12&gt;500,"Verificar se fez a revisão de","")</f>
        <v>Verificar se fez a revisão de</v>
      </c>
      <c r="S12" s="53">
        <f t="shared" ref="S12" ca="1" si="27">IF(R12="",0,N12-500)</f>
        <v>11500</v>
      </c>
      <c r="Y12" s="56">
        <f t="shared" ca="1" si="8"/>
        <v>23.382000000000001</v>
      </c>
      <c r="Z12" s="56">
        <f t="shared" ca="1" si="9"/>
        <v>24</v>
      </c>
    </row>
    <row r="13" spans="1:26" x14ac:dyDescent="0.25">
      <c r="A13" s="57"/>
      <c r="B13" s="58"/>
      <c r="C13" s="58"/>
      <c r="D13" s="73"/>
      <c r="E13" s="59"/>
      <c r="F13" s="26"/>
      <c r="G13" s="60"/>
      <c r="H13" s="61"/>
      <c r="I13" s="60"/>
      <c r="J13" s="62"/>
      <c r="K13" s="63"/>
      <c r="L13" s="64"/>
      <c r="M13" s="65"/>
      <c r="N13" s="65"/>
      <c r="P13" s="65"/>
      <c r="Q13" s="67"/>
      <c r="R13" s="68"/>
      <c r="S13" s="69"/>
      <c r="Y13" s="56">
        <f t="shared" si="8"/>
        <v>0</v>
      </c>
      <c r="Z13" s="56">
        <f t="shared" si="9"/>
        <v>1</v>
      </c>
    </row>
    <row r="14" spans="1:26" x14ac:dyDescent="0.25">
      <c r="A14" s="41" t="s">
        <v>79</v>
      </c>
      <c r="B14" s="42" t="s">
        <v>88</v>
      </c>
      <c r="C14" s="42" t="s">
        <v>89</v>
      </c>
      <c r="D14" s="72"/>
      <c r="F14" s="44">
        <f ca="1">OFFSET(EMBRACO!G14,0,COUNTA(EMBRACO!H14:K14)-1)</f>
        <v>43069</v>
      </c>
      <c r="G14" s="45">
        <f ca="1">OFFSET(EMBRACO!G15,0,COUNTA(EMBRACO!H15:K15)-1)</f>
        <v>7218</v>
      </c>
      <c r="H14" s="46">
        <f ca="1">OFFSET(EMBRACO!G14,0,COUNTA(EMBRACO!G14:K14))</f>
        <v>43083</v>
      </c>
      <c r="I14" s="45">
        <f ca="1">OFFSET(EMBRACO!G15,0,COUNTA(EMBRACO!H15:K15))</f>
        <v>7375</v>
      </c>
      <c r="J14" s="47">
        <f t="shared" ref="J14" ca="1" si="28">IF(I14="","",I14-G14)</f>
        <v>157</v>
      </c>
      <c r="K14" s="48">
        <f ca="1">IFERROR(J14/(H14-F14),"")</f>
        <v>11.214285714285714</v>
      </c>
      <c r="L14" s="29"/>
      <c r="M14" s="49">
        <f t="shared" ref="M14" ca="1" si="29">IFERROR(J14/(H14-F14)*($S$1-H14)+I14,"")</f>
        <v>7689</v>
      </c>
      <c r="N14" s="49">
        <f t="shared" ref="N14" ca="1" si="30">IFERROR(Z14*500,"")</f>
        <v>8000</v>
      </c>
      <c r="O14" s="50">
        <f t="shared" ref="O14" ca="1" si="31">IFERROR((N14-M14)*30/J14+$S$1,"")</f>
        <v>43170.426751592357</v>
      </c>
      <c r="P14" s="51">
        <f t="shared" ref="P14" ca="1" si="32">IFERROR(O14-$S$1,0)</f>
        <v>59.426751592356595</v>
      </c>
      <c r="R14" s="52" t="str">
        <f t="shared" ref="R14" ca="1" si="33">IF(N14-G14&gt;500,"Verificar se fez a revisão de","")</f>
        <v>Verificar se fez a revisão de</v>
      </c>
      <c r="S14" s="53">
        <f t="shared" ref="S14" ca="1" si="34">IF(R14="",0,N14-500)</f>
        <v>7500</v>
      </c>
      <c r="V14" s="70"/>
      <c r="Y14" s="56">
        <f t="shared" ca="1" si="8"/>
        <v>15.378</v>
      </c>
      <c r="Z14" s="56">
        <f t="shared" ca="1" si="9"/>
        <v>16</v>
      </c>
    </row>
    <row r="15" spans="1:26" x14ac:dyDescent="0.25">
      <c r="A15" s="57"/>
      <c r="B15" s="58"/>
      <c r="C15" s="58"/>
      <c r="D15" s="73"/>
      <c r="E15" s="59"/>
      <c r="F15" s="26"/>
      <c r="G15" s="60"/>
      <c r="H15" s="61"/>
      <c r="I15" s="60"/>
      <c r="J15" s="62"/>
      <c r="K15" s="63"/>
      <c r="L15" s="64"/>
      <c r="M15" s="65"/>
      <c r="N15" s="65"/>
      <c r="P15" s="65"/>
      <c r="Q15" s="67"/>
      <c r="R15" s="68"/>
      <c r="S15" s="69"/>
      <c r="V15" s="70"/>
      <c r="Y15" s="56">
        <f t="shared" si="8"/>
        <v>0</v>
      </c>
      <c r="Z15" s="56">
        <f t="shared" si="9"/>
        <v>1</v>
      </c>
    </row>
    <row r="16" spans="1:26" x14ac:dyDescent="0.25">
      <c r="A16" s="41" t="s">
        <v>79</v>
      </c>
      <c r="B16" s="42" t="s">
        <v>90</v>
      </c>
      <c r="C16" s="42" t="s">
        <v>91</v>
      </c>
      <c r="D16" s="72"/>
      <c r="F16" s="44">
        <f ca="1">OFFSET(EMBRACO!G16,0,COUNTA(EMBRACO!H16:K16)-1)</f>
        <v>43069</v>
      </c>
      <c r="G16" s="45">
        <f ca="1">OFFSET(EMBRACO!G17,0,COUNTA(EMBRACO!H17:K17)-1)</f>
        <v>7754</v>
      </c>
      <c r="H16" s="46">
        <f ca="1">OFFSET(EMBRACO!G16,0,COUNTA(EMBRACO!G16:K16))</f>
        <v>43083</v>
      </c>
      <c r="I16" s="45">
        <f ca="1">OFFSET(EMBRACO!G17,0,COUNTA(EMBRACO!H17:K17))</f>
        <v>7943</v>
      </c>
      <c r="J16" s="47">
        <f t="shared" ref="J16" ca="1" si="35">IF(I16="","",I16-G16)</f>
        <v>189</v>
      </c>
      <c r="K16" s="48">
        <f ca="1">IFERROR(J16/(H16-F16),"")</f>
        <v>13.5</v>
      </c>
      <c r="L16" s="29"/>
      <c r="M16" s="49">
        <f t="shared" ref="M16" ca="1" si="36">IFERROR(J16/(H16-F16)*($S$1-H16)+I16,"")</f>
        <v>8321</v>
      </c>
      <c r="N16" s="49">
        <f t="shared" ref="N16" ca="1" si="37">IFERROR(Z16*500,"")</f>
        <v>8500</v>
      </c>
      <c r="O16" s="50">
        <f t="shared" ref="O16" ca="1" si="38">IFERROR((N16-M16)*30/J16+$S$1,"")</f>
        <v>43139.4126984127</v>
      </c>
      <c r="P16" s="51">
        <f t="shared" ref="P16" ca="1" si="39">IFERROR(O16-$S$1,0)</f>
        <v>28.412698412699683</v>
      </c>
      <c r="R16" s="52" t="str">
        <f t="shared" ref="R16" ca="1" si="40">IF(N16-G16&gt;500,"Verificar se fez a revisão de","")</f>
        <v>Verificar se fez a revisão de</v>
      </c>
      <c r="S16" s="53">
        <f t="shared" ref="S16" ca="1" si="41">IF(R16="",0,N16-500)</f>
        <v>8000</v>
      </c>
      <c r="Y16" s="56">
        <f t="shared" ca="1" si="8"/>
        <v>16.641999999999999</v>
      </c>
      <c r="Z16" s="56">
        <f t="shared" ca="1" si="9"/>
        <v>17</v>
      </c>
    </row>
    <row r="17" spans="1:26" x14ac:dyDescent="0.25">
      <c r="A17" s="57"/>
      <c r="B17" s="58"/>
      <c r="C17" s="58"/>
      <c r="D17" s="73"/>
      <c r="E17" s="59"/>
      <c r="F17" s="26"/>
      <c r="G17" s="60"/>
      <c r="H17" s="61"/>
      <c r="I17" s="60"/>
      <c r="J17" s="62"/>
      <c r="K17" s="63"/>
      <c r="L17" s="64"/>
      <c r="M17" s="65"/>
      <c r="N17" s="65"/>
      <c r="P17" s="65"/>
      <c r="Q17" s="67"/>
      <c r="R17" s="68"/>
      <c r="S17" s="69"/>
      <c r="Y17" s="56">
        <f t="shared" si="8"/>
        <v>0</v>
      </c>
      <c r="Z17" s="56">
        <f t="shared" si="9"/>
        <v>1</v>
      </c>
    </row>
    <row r="18" spans="1:26" x14ac:dyDescent="0.25">
      <c r="A18" s="41" t="s">
        <v>79</v>
      </c>
      <c r="B18" s="42" t="s">
        <v>92</v>
      </c>
      <c r="C18" s="42" t="s">
        <v>93</v>
      </c>
      <c r="D18" s="72"/>
      <c r="F18" s="44">
        <f ca="1">OFFSET(EMBRACO!G18,0,COUNTA(EMBRACO!H18:K18)-1)</f>
        <v>43069</v>
      </c>
      <c r="G18" s="45">
        <f ca="1">OFFSET(EMBRACO!G19,0,COUNTA(EMBRACO!H19:K19)-1)</f>
        <v>23614</v>
      </c>
      <c r="H18" s="46">
        <f ca="1">OFFSET(EMBRACO!G18,0,COUNTA(EMBRACO!G18:K18))</f>
        <v>43083</v>
      </c>
      <c r="I18" s="45">
        <f ca="1">OFFSET(EMBRACO!G19,0,COUNTA(EMBRACO!H19:K19))</f>
        <v>23816</v>
      </c>
      <c r="J18" s="47">
        <f t="shared" ref="J18" ca="1" si="42">IF(I18="","",I18-G18)</f>
        <v>202</v>
      </c>
      <c r="K18" s="48">
        <f ca="1">IFERROR(J18/(H18-F18),"")</f>
        <v>14.428571428571429</v>
      </c>
      <c r="L18" s="29"/>
      <c r="M18" s="49">
        <f t="shared" ref="M18" ca="1" si="43">IFERROR(J18/(H18-F18)*($S$1-H18)+I18,"")</f>
        <v>24220</v>
      </c>
      <c r="N18" s="49">
        <f t="shared" ref="N18" ca="1" si="44">IFERROR(Z18*500,"")</f>
        <v>24500</v>
      </c>
      <c r="O18" s="50">
        <f t="shared" ref="O18" ca="1" si="45">IFERROR((N18-M18)*30/J18+$S$1,"")</f>
        <v>43152.584158415841</v>
      </c>
      <c r="P18" s="51">
        <f t="shared" ref="P18" ca="1" si="46">IFERROR(O18-$S$1,0)</f>
        <v>41.584158415840648</v>
      </c>
      <c r="R18" s="52" t="str">
        <f t="shared" ref="R18" ca="1" si="47">IF(N18-G18&gt;500,"Verificar se fez a revisão de","")</f>
        <v>Verificar se fez a revisão de</v>
      </c>
      <c r="S18" s="53">
        <f t="shared" ref="S18" ca="1" si="48">IF(R18="",0,N18-500)</f>
        <v>24000</v>
      </c>
      <c r="V18" s="70"/>
      <c r="Y18" s="56">
        <f t="shared" ca="1" si="8"/>
        <v>48.44</v>
      </c>
      <c r="Z18" s="56">
        <f t="shared" ca="1" si="9"/>
        <v>49</v>
      </c>
    </row>
    <row r="19" spans="1:26" x14ac:dyDescent="0.25">
      <c r="A19" s="57"/>
      <c r="B19" s="58"/>
      <c r="C19" s="58"/>
      <c r="D19" s="73"/>
      <c r="E19" s="59"/>
      <c r="F19" s="26"/>
      <c r="G19" s="60"/>
      <c r="H19" s="61"/>
      <c r="I19" s="60"/>
      <c r="J19" s="62"/>
      <c r="K19" s="63"/>
      <c r="L19" s="64"/>
      <c r="M19" s="65"/>
      <c r="N19" s="65"/>
      <c r="P19" s="65"/>
      <c r="Q19" s="67"/>
      <c r="R19" s="68"/>
      <c r="S19" s="69"/>
      <c r="V19" s="70"/>
      <c r="Y19" s="56">
        <f t="shared" si="8"/>
        <v>0</v>
      </c>
      <c r="Z19" s="56">
        <f t="shared" si="9"/>
        <v>1</v>
      </c>
    </row>
    <row r="20" spans="1:26" x14ac:dyDescent="0.25">
      <c r="A20" s="41" t="s">
        <v>79</v>
      </c>
      <c r="B20" s="42" t="s">
        <v>94</v>
      </c>
      <c r="C20" s="42" t="s">
        <v>95</v>
      </c>
      <c r="D20" s="72"/>
      <c r="F20" s="44">
        <f ca="1">OFFSET(EMBRACO!G20,0,COUNTA(EMBRACO!H20:K20)-1)</f>
        <v>43069</v>
      </c>
      <c r="G20" s="45">
        <f ca="1">OFFSET(EMBRACO!G21,0,COUNTA(EMBRACO!H21:K21)-1)</f>
        <v>10109</v>
      </c>
      <c r="H20" s="46">
        <f ca="1">OFFSET(EMBRACO!G20,0,COUNTA(EMBRACO!G20:K20))</f>
        <v>43083</v>
      </c>
      <c r="I20" s="45">
        <f ca="1">OFFSET(EMBRACO!G21,0,COUNTA(EMBRACO!H21:K21))</f>
        <v>10287</v>
      </c>
      <c r="J20" s="47">
        <f t="shared" ref="J20" ca="1" si="49">IF(I20="","",I20-G20)</f>
        <v>178</v>
      </c>
      <c r="K20" s="48">
        <f ca="1">IFERROR(J20/(H20-F20),"")</f>
        <v>12.714285714285714</v>
      </c>
      <c r="L20" s="29"/>
      <c r="M20" s="49">
        <f t="shared" ref="M20" ca="1" si="50">IFERROR(J20/(H20-F20)*($S$1-H20)+I20,"")</f>
        <v>10643</v>
      </c>
      <c r="N20" s="49">
        <f t="shared" ref="N20" ca="1" si="51">IFERROR(Z20*500,"")</f>
        <v>11000</v>
      </c>
      <c r="O20" s="50">
        <f t="shared" ref="O20" ca="1" si="52">IFERROR((N20-M20)*30/J20+$S$1,"")</f>
        <v>43171.168539325845</v>
      </c>
      <c r="P20" s="51">
        <f t="shared" ref="P20" ca="1" si="53">IFERROR(O20-$S$1,0)</f>
        <v>60.168539325844904</v>
      </c>
      <c r="R20" s="52" t="str">
        <f t="shared" ref="R20" ca="1" si="54">IF(N20-G20&gt;500,"Verificar se fez a revisão de","")</f>
        <v>Verificar se fez a revisão de</v>
      </c>
      <c r="S20" s="53">
        <f t="shared" ref="S20" ca="1" si="55">IF(R20="",0,N20-500)</f>
        <v>10500</v>
      </c>
      <c r="Y20" s="56">
        <f t="shared" ca="1" si="8"/>
        <v>21.286000000000001</v>
      </c>
      <c r="Z20" s="56">
        <f t="shared" ca="1" si="9"/>
        <v>22</v>
      </c>
    </row>
    <row r="21" spans="1:26" x14ac:dyDescent="0.25">
      <c r="A21" s="57"/>
      <c r="B21" s="58"/>
      <c r="C21" s="58"/>
      <c r="D21" s="73"/>
      <c r="E21" s="59"/>
      <c r="F21" s="26"/>
      <c r="G21" s="60"/>
      <c r="H21" s="61"/>
      <c r="I21" s="60"/>
      <c r="J21" s="62"/>
      <c r="K21" s="63"/>
      <c r="L21" s="64"/>
      <c r="M21" s="65"/>
      <c r="N21" s="65"/>
      <c r="P21" s="65"/>
      <c r="Q21" s="67"/>
      <c r="R21" s="68"/>
      <c r="S21" s="69"/>
      <c r="Y21" s="56">
        <f t="shared" si="8"/>
        <v>0</v>
      </c>
      <c r="Z21" s="56">
        <f t="shared" si="9"/>
        <v>1</v>
      </c>
    </row>
    <row r="22" spans="1:26" x14ac:dyDescent="0.25">
      <c r="A22" s="41" t="s">
        <v>79</v>
      </c>
      <c r="B22" s="42" t="s">
        <v>96</v>
      </c>
      <c r="C22" s="42" t="s">
        <v>97</v>
      </c>
      <c r="D22" s="72"/>
      <c r="F22" s="44">
        <f ca="1">OFFSET(EMBRACO!G22,0,COUNTA(EMBRACO!H22:K22)-1)</f>
        <v>43069</v>
      </c>
      <c r="G22" s="45">
        <f ca="1">OFFSET(EMBRACO!G23,0,COUNTA(EMBRACO!H23:K23)-1)</f>
        <v>18884</v>
      </c>
      <c r="H22" s="46">
        <f ca="1">OFFSET(EMBRACO!G22,0,COUNTA(EMBRACO!G22:K22))</f>
        <v>43083</v>
      </c>
      <c r="I22" s="45">
        <f ca="1">OFFSET(EMBRACO!G23,0,COUNTA(EMBRACO!H23:K23))</f>
        <v>19053</v>
      </c>
      <c r="J22" s="47">
        <f t="shared" ref="J22" ca="1" si="56">IF(I22="","",I22-G22)</f>
        <v>169</v>
      </c>
      <c r="K22" s="48">
        <f ca="1">IFERROR(J22/(H22-F22),"")</f>
        <v>12.071428571428571</v>
      </c>
      <c r="L22" s="29"/>
      <c r="M22" s="49">
        <f t="shared" ref="M22" ca="1" si="57">IFERROR(J22/(H22-F22)*($S$1-H22)+I22,"")</f>
        <v>19391</v>
      </c>
      <c r="N22" s="49">
        <f t="shared" ref="N22" ca="1" si="58">IFERROR(Z22*500,"")</f>
        <v>19500</v>
      </c>
      <c r="O22" s="50">
        <f t="shared" ref="O22" ca="1" si="59">IFERROR((N22-M22)*30/J22+$S$1,"")</f>
        <v>43130.349112426033</v>
      </c>
      <c r="P22" s="51">
        <f t="shared" ref="P22" ca="1" si="60">IFERROR(O22-$S$1,0)</f>
        <v>19.349112426032661</v>
      </c>
      <c r="R22" s="52" t="str">
        <f t="shared" ref="R22" ca="1" si="61">IF(N22-G22&gt;500,"Verificar se fez a revisão de","")</f>
        <v>Verificar se fez a revisão de</v>
      </c>
      <c r="S22" s="53">
        <f t="shared" ref="S22" ca="1" si="62">IF(R22="",0,N22-500)</f>
        <v>19000</v>
      </c>
      <c r="V22" s="71"/>
      <c r="Y22" s="56">
        <f t="shared" ca="1" si="8"/>
        <v>38.781999999999996</v>
      </c>
      <c r="Z22" s="56">
        <f t="shared" ca="1" si="9"/>
        <v>39</v>
      </c>
    </row>
    <row r="23" spans="1:26" x14ac:dyDescent="0.25">
      <c r="A23" s="57"/>
      <c r="B23" s="58"/>
      <c r="C23" s="58"/>
      <c r="D23" s="73"/>
      <c r="E23" s="59"/>
      <c r="F23" s="26"/>
      <c r="G23" s="60"/>
      <c r="H23" s="61"/>
      <c r="I23" s="60"/>
      <c r="J23" s="62"/>
      <c r="K23" s="63"/>
      <c r="L23" s="64"/>
      <c r="M23" s="65"/>
      <c r="N23" s="65"/>
      <c r="P23" s="65"/>
      <c r="Q23" s="67"/>
      <c r="R23" s="68"/>
      <c r="S23" s="69"/>
      <c r="V23" s="71"/>
      <c r="Y23" s="56">
        <f t="shared" si="8"/>
        <v>0</v>
      </c>
      <c r="Z23" s="56">
        <f t="shared" si="9"/>
        <v>1</v>
      </c>
    </row>
    <row r="24" spans="1:26" x14ac:dyDescent="0.25">
      <c r="A24" s="41" t="s">
        <v>79</v>
      </c>
      <c r="B24" s="42" t="s">
        <v>98</v>
      </c>
      <c r="C24" s="42" t="s">
        <v>99</v>
      </c>
      <c r="D24" s="72"/>
      <c r="F24" s="44">
        <f ca="1">OFFSET(EMBRACO!G24,0,COUNTA(EMBRACO!H24:K24)-1)</f>
        <v>43069</v>
      </c>
      <c r="G24" s="45">
        <f ca="1">OFFSET(EMBRACO!G25,0,COUNTA(EMBRACO!H25:K25)-1)</f>
        <v>18731</v>
      </c>
      <c r="H24" s="46">
        <f ca="1">OFFSET(EMBRACO!G24,0,COUNTA(EMBRACO!G24:K24))</f>
        <v>43083</v>
      </c>
      <c r="I24" s="45">
        <f ca="1">OFFSET(EMBRACO!G25,0,COUNTA(EMBRACO!H25:K25))</f>
        <v>18891</v>
      </c>
      <c r="J24" s="47">
        <f t="shared" ref="J24" ca="1" si="63">IF(I24="","",I24-G24)</f>
        <v>160</v>
      </c>
      <c r="K24" s="48">
        <f ca="1">IFERROR(J24/(H24-F24),"")</f>
        <v>11.428571428571429</v>
      </c>
      <c r="L24" s="29"/>
      <c r="M24" s="49">
        <f t="shared" ref="M24" ca="1" si="64">IFERROR(J24/(H24-F24)*($S$1-H24)+I24,"")</f>
        <v>19211</v>
      </c>
      <c r="N24" s="49">
        <f t="shared" ref="N24" ca="1" si="65">IFERROR(Z24*500,"")</f>
        <v>19500</v>
      </c>
      <c r="O24" s="50">
        <f t="shared" ref="O24" ca="1" si="66">IFERROR((N24-M24)*30/J24+$S$1,"")</f>
        <v>43165.1875</v>
      </c>
      <c r="P24" s="51">
        <f t="shared" ref="P24" ca="1" si="67">IFERROR(O24-$S$1,0)</f>
        <v>54.1875</v>
      </c>
      <c r="R24" s="52" t="str">
        <f t="shared" ref="R24" ca="1" si="68">IF(N24-G24&gt;500,"Verificar se fez a revisão de","")</f>
        <v>Verificar se fez a revisão de</v>
      </c>
      <c r="S24" s="53">
        <f t="shared" ref="S24" ca="1" si="69">IF(R24="",0,N24-500)</f>
        <v>19000</v>
      </c>
      <c r="Y24" s="56">
        <f t="shared" ca="1" si="8"/>
        <v>38.421999999999997</v>
      </c>
      <c r="Z24" s="56">
        <f t="shared" ca="1" si="9"/>
        <v>39</v>
      </c>
    </row>
    <row r="25" spans="1:26" x14ac:dyDescent="0.25">
      <c r="A25" s="57"/>
      <c r="B25" s="58"/>
      <c r="C25" s="58"/>
      <c r="D25" s="73"/>
      <c r="E25" s="59"/>
      <c r="F25" s="26"/>
      <c r="G25" s="60"/>
      <c r="H25" s="61"/>
      <c r="I25" s="60"/>
      <c r="J25" s="62"/>
      <c r="K25" s="63"/>
      <c r="L25" s="64"/>
      <c r="M25" s="65"/>
      <c r="N25" s="65"/>
      <c r="P25" s="65"/>
      <c r="Q25" s="67"/>
      <c r="R25" s="68"/>
      <c r="S25" s="69"/>
      <c r="Y25" s="56">
        <f t="shared" si="8"/>
        <v>0</v>
      </c>
      <c r="Z25" s="56">
        <f t="shared" si="9"/>
        <v>1</v>
      </c>
    </row>
    <row r="26" spans="1:26" x14ac:dyDescent="0.25">
      <c r="A26" s="41" t="s">
        <v>79</v>
      </c>
      <c r="B26" s="42" t="s">
        <v>134</v>
      </c>
      <c r="C26" s="42" t="s">
        <v>135</v>
      </c>
      <c r="D26" s="72"/>
      <c r="F26" s="44">
        <f ca="1">OFFSET(EMBRACO!G26,0,COUNTA(EMBRACO!H26:K26)-1)</f>
        <v>0</v>
      </c>
      <c r="G26" s="45">
        <f ca="1">OFFSET(EMBRACO!G27,0,COUNTA(EMBRACO!H27:K27)-1)</f>
        <v>0</v>
      </c>
      <c r="H26" s="46">
        <f ca="1">OFFSET(EMBRACO!G26,0,COUNTA(EMBRACO!G26:K26))</f>
        <v>0</v>
      </c>
      <c r="I26" s="45">
        <f ca="1">OFFSET(EMBRACO!G27,0,COUNTA(EMBRACO!H27:K27))</f>
        <v>0</v>
      </c>
      <c r="J26" s="47">
        <f t="shared" ref="J26" ca="1" si="70">IF(I26="","",I26-G26)</f>
        <v>0</v>
      </c>
      <c r="K26" s="48" t="str">
        <f ca="1">IFERROR(J26/(H26-F26),"")</f>
        <v/>
      </c>
      <c r="L26" s="29"/>
      <c r="M26" s="49" t="str">
        <f t="shared" ref="M26" ca="1" si="71">IFERROR(J26/(H26-F26)*($S$1-H26)+I26,"")</f>
        <v/>
      </c>
      <c r="N26" s="49" t="str">
        <f t="shared" ref="N26" ca="1" si="72">IFERROR(Z26*500,"")</f>
        <v/>
      </c>
      <c r="O26" s="50" t="str">
        <f t="shared" ref="O26" ca="1" si="73">IFERROR((N26-M26)*30/J26+$S$1,"")</f>
        <v/>
      </c>
      <c r="P26" s="51">
        <f t="shared" ref="P26" ca="1" si="74">IFERROR(O26-$S$1,0)</f>
        <v>0</v>
      </c>
      <c r="R26" s="52" t="e">
        <f t="shared" ref="R26" ca="1" si="75">IF(N26-G26&gt;500,"Verificar se fez a revisão de","")</f>
        <v>#VALUE!</v>
      </c>
      <c r="S26" s="53" t="e">
        <f t="shared" ref="S26" ca="1" si="76">IF(R26="",0,N26-500)</f>
        <v>#VALUE!</v>
      </c>
      <c r="V26" s="70"/>
      <c r="Y26" s="56" t="str">
        <f t="shared" ca="1" si="8"/>
        <v/>
      </c>
      <c r="Z26" s="56" t="str">
        <f t="shared" ca="1" si="9"/>
        <v/>
      </c>
    </row>
    <row r="27" spans="1:26" x14ac:dyDescent="0.25">
      <c r="A27" s="57"/>
      <c r="B27" s="58"/>
      <c r="C27" s="58"/>
      <c r="D27" s="73"/>
      <c r="E27" s="59"/>
      <c r="F27" s="26"/>
      <c r="G27" s="60"/>
      <c r="H27" s="61"/>
      <c r="I27" s="60"/>
      <c r="J27" s="62"/>
      <c r="K27" s="63"/>
      <c r="L27" s="64"/>
      <c r="M27" s="65"/>
      <c r="N27" s="65"/>
      <c r="P27" s="65"/>
      <c r="Q27" s="67"/>
      <c r="R27" s="68"/>
      <c r="S27" s="69"/>
      <c r="V27" s="70"/>
      <c r="Y27" s="56">
        <f t="shared" si="8"/>
        <v>0</v>
      </c>
      <c r="Z27" s="56">
        <f t="shared" si="9"/>
        <v>1</v>
      </c>
    </row>
    <row r="28" spans="1:26" x14ac:dyDescent="0.25">
      <c r="A28" s="41" t="s">
        <v>125</v>
      </c>
      <c r="B28" s="42" t="s">
        <v>126</v>
      </c>
      <c r="C28" s="42" t="s">
        <v>127</v>
      </c>
      <c r="D28" s="72"/>
      <c r="F28" s="44">
        <f ca="1">OFFSET(EMBRACO!G28,0,COUNTA(EMBRACO!H28:K28)-1)</f>
        <v>43069</v>
      </c>
      <c r="G28" s="45">
        <f ca="1">OFFSET(EMBRACO!G29,0,COUNTA(EMBRACO!H29:K29)-1)</f>
        <v>13868</v>
      </c>
      <c r="H28" s="46">
        <f ca="1">OFFSET(EMBRACO!G28,0,COUNTA(EMBRACO!G28:K28))</f>
        <v>43083</v>
      </c>
      <c r="I28" s="45">
        <f ca="1">OFFSET(EMBRACO!G29,0,COUNTA(EMBRACO!H29:K29))</f>
        <v>13883</v>
      </c>
      <c r="J28" s="47">
        <f t="shared" ref="J28" ca="1" si="77">IF(I28="","",I28-G28)</f>
        <v>15</v>
      </c>
      <c r="K28" s="48">
        <f ca="1">IFERROR(J28/(H28-F28),"")</f>
        <v>1.0714285714285714</v>
      </c>
      <c r="L28" s="29"/>
      <c r="M28" s="49">
        <f t="shared" ref="M28" ca="1" si="78">IFERROR(J28/(H28-F28)*($S$1-H28)+I28,"")</f>
        <v>13913</v>
      </c>
      <c r="N28" s="49">
        <f t="shared" ref="N28" ca="1" si="79">IFERROR(Z28*500,"")</f>
        <v>14000</v>
      </c>
      <c r="O28" s="50">
        <f t="shared" ref="O28" ca="1" si="80">IFERROR((N28-M28)*30/J28+$S$1,"")</f>
        <v>43285</v>
      </c>
      <c r="P28" s="51">
        <f t="shared" ref="P28" ca="1" si="81">IFERROR(O28-$S$1,0)</f>
        <v>174</v>
      </c>
      <c r="R28" s="52" t="str">
        <f t="shared" ref="R28" ca="1" si="82">IF(N28-G28&gt;500,"Verificar se fez a revisão de","")</f>
        <v/>
      </c>
      <c r="S28" s="53">
        <f t="shared" ref="S28" ca="1" si="83">IF(R28="",0,N28-500)</f>
        <v>0</v>
      </c>
      <c r="Y28" s="56">
        <f t="shared" ca="1" si="8"/>
        <v>27.826000000000001</v>
      </c>
      <c r="Z28" s="56">
        <f t="shared" ca="1" si="9"/>
        <v>28</v>
      </c>
    </row>
    <row r="29" spans="1:26" x14ac:dyDescent="0.25">
      <c r="A29" s="57"/>
      <c r="B29" s="58"/>
      <c r="C29" s="58"/>
      <c r="D29" s="73"/>
      <c r="E29" s="59"/>
      <c r="F29" s="26"/>
      <c r="G29" s="60"/>
      <c r="H29" s="61"/>
      <c r="I29" s="60"/>
      <c r="J29" s="62"/>
      <c r="K29" s="63"/>
      <c r="L29" s="64"/>
      <c r="M29" s="65"/>
      <c r="N29" s="65"/>
      <c r="P29" s="65"/>
      <c r="Q29" s="66"/>
      <c r="R29" s="68"/>
      <c r="S29" s="69"/>
      <c r="Y29" s="56">
        <f t="shared" si="8"/>
        <v>0</v>
      </c>
      <c r="Z29" s="56">
        <f t="shared" si="9"/>
        <v>1</v>
      </c>
    </row>
    <row r="30" spans="1:26" x14ac:dyDescent="0.25">
      <c r="A30" s="41">
        <v>4100</v>
      </c>
      <c r="B30" s="42" t="s">
        <v>116</v>
      </c>
      <c r="C30" s="42" t="s">
        <v>117</v>
      </c>
      <c r="D30" s="72"/>
      <c r="F30" s="44">
        <f ca="1">OFFSET(EMBRACO!G30,0,COUNTA(EMBRACO!H30:K30)-1)</f>
        <v>43069</v>
      </c>
      <c r="G30" s="45">
        <f ca="1">OFFSET(EMBRACO!G31,0,COUNTA(EMBRACO!H31:K31)-1)</f>
        <v>218</v>
      </c>
      <c r="H30" s="46">
        <f ca="1">OFFSET(EMBRACO!G30,0,COUNTA(EMBRACO!G30:K30))</f>
        <v>43083</v>
      </c>
      <c r="I30" s="45">
        <f ca="1">OFFSET(EMBRACO!G31,0,COUNTA(EMBRACO!H31:K31))</f>
        <v>220</v>
      </c>
      <c r="J30" s="47">
        <f t="shared" ref="J30" ca="1" si="84">IF(I30="","",I30-G30)</f>
        <v>2</v>
      </c>
      <c r="K30" s="48">
        <f ca="1">IFERROR(J30/(H30-F30),"")</f>
        <v>0.14285714285714285</v>
      </c>
      <c r="L30" s="29"/>
      <c r="M30" s="49">
        <f t="shared" ref="M30" ca="1" si="85">IFERROR(J30/(H30-F30)*($S$1-H30)+I30,"")</f>
        <v>224</v>
      </c>
      <c r="N30" s="49">
        <f t="shared" ref="N30" ca="1" si="86">IFERROR(Z30*500,"")</f>
        <v>500</v>
      </c>
      <c r="O30" s="50">
        <f t="shared" ref="O30" ca="1" si="87">IFERROR((N30-M30)*30/J30+$S$1,"")</f>
        <v>47251</v>
      </c>
      <c r="P30" s="51">
        <f t="shared" ref="P30" ca="1" si="88">IFERROR(O30-$S$1,0)</f>
        <v>4140</v>
      </c>
      <c r="R30" s="52" t="str">
        <f t="shared" ref="R30" ca="1" si="89">IF(N30-G30&gt;500,"Verificar se fez a revisão de","")</f>
        <v/>
      </c>
      <c r="S30" s="53">
        <f t="shared" ref="S30" ca="1" si="90">IF(R30="",0,N30-500)</f>
        <v>0</v>
      </c>
      <c r="Y30" s="56">
        <f t="shared" ca="1" si="8"/>
        <v>0.44800000000000001</v>
      </c>
      <c r="Z30" s="56">
        <f t="shared" ca="1" si="9"/>
        <v>1</v>
      </c>
    </row>
    <row r="31" spans="1:26" x14ac:dyDescent="0.25">
      <c r="A31" s="57"/>
      <c r="B31" s="58"/>
      <c r="C31" s="58"/>
      <c r="D31" s="73"/>
      <c r="E31" s="59"/>
      <c r="F31" s="26"/>
      <c r="G31" s="60"/>
      <c r="H31" s="61"/>
      <c r="I31" s="60"/>
      <c r="J31" s="62"/>
      <c r="K31" s="63"/>
      <c r="L31" s="64"/>
      <c r="M31" s="65"/>
      <c r="N31" s="65"/>
      <c r="P31" s="65"/>
      <c r="Q31" s="67"/>
      <c r="R31" s="68"/>
      <c r="S31" s="69"/>
      <c r="Y31" s="56">
        <f t="shared" si="8"/>
        <v>0</v>
      </c>
      <c r="Z31" s="56">
        <f t="shared" si="9"/>
        <v>1</v>
      </c>
    </row>
    <row r="32" spans="1:26" x14ac:dyDescent="0.25">
      <c r="A32" s="41" t="s">
        <v>118</v>
      </c>
      <c r="B32" s="42" t="s">
        <v>119</v>
      </c>
      <c r="C32" s="42" t="s">
        <v>120</v>
      </c>
      <c r="D32" s="72"/>
      <c r="F32" s="44">
        <f ca="1">OFFSET(EMBRACO!G32,0,COUNTA(EMBRACO!H32:K32)-1)</f>
        <v>43069</v>
      </c>
      <c r="G32" s="45">
        <f ca="1">OFFSET(EMBRACO!G33,0,COUNTA(EMBRACO!H33:K33)-1)</f>
        <v>3030</v>
      </c>
      <c r="H32" s="46">
        <f ca="1">OFFSET(EMBRACO!G32,0,COUNTA(EMBRACO!G32:K32))</f>
        <v>43083</v>
      </c>
      <c r="I32" s="45">
        <f ca="1">OFFSET(EMBRACO!G33,0,COUNTA(EMBRACO!H33:K33))</f>
        <v>3193</v>
      </c>
      <c r="J32" s="47">
        <f t="shared" ref="J32" ca="1" si="91">IF(I32="","",I32-G32)</f>
        <v>163</v>
      </c>
      <c r="K32" s="48">
        <f ca="1">IFERROR(J32/(H32-F32),"")</f>
        <v>11.642857142857142</v>
      </c>
      <c r="L32" s="29"/>
      <c r="M32" s="49">
        <f t="shared" ca="1" si="0"/>
        <v>3519</v>
      </c>
      <c r="N32" s="49">
        <f t="shared" ca="1" si="1"/>
        <v>4000</v>
      </c>
      <c r="O32" s="50">
        <f t="shared" ca="1" si="11"/>
        <v>43199.527607361961</v>
      </c>
      <c r="P32" s="51">
        <f t="shared" ca="1" si="3"/>
        <v>88.52760736196069</v>
      </c>
      <c r="R32" s="52" t="str">
        <f t="shared" ca="1" si="12"/>
        <v>Verificar se fez a revisão de</v>
      </c>
      <c r="S32" s="53">
        <f t="shared" ca="1" si="13"/>
        <v>3500</v>
      </c>
      <c r="Y32" s="56">
        <f t="shared" ca="1" si="8"/>
        <v>7.0380000000000003</v>
      </c>
      <c r="Z32" s="56">
        <f t="shared" ca="1" si="9"/>
        <v>8</v>
      </c>
    </row>
    <row r="33" spans="1:27" x14ac:dyDescent="0.25">
      <c r="A33" s="57"/>
      <c r="B33" s="58"/>
      <c r="C33" s="58"/>
      <c r="D33" s="73"/>
      <c r="E33" s="59"/>
      <c r="F33" s="26"/>
      <c r="G33" s="60"/>
      <c r="H33" s="61"/>
      <c r="I33" s="60"/>
      <c r="J33" s="62"/>
      <c r="K33" s="63"/>
      <c r="L33" s="64"/>
      <c r="M33" s="65"/>
      <c r="N33" s="65"/>
      <c r="P33" s="65"/>
      <c r="Q33" s="67"/>
      <c r="R33" s="68"/>
      <c r="S33" s="69"/>
      <c r="Y33" s="56">
        <f t="shared" si="8"/>
        <v>0</v>
      </c>
      <c r="Z33" s="56">
        <f t="shared" si="9"/>
        <v>1</v>
      </c>
    </row>
    <row r="34" spans="1:27" x14ac:dyDescent="0.25">
      <c r="A34" s="41" t="s">
        <v>118</v>
      </c>
      <c r="B34" s="42" t="s">
        <v>121</v>
      </c>
      <c r="C34" s="42" t="s">
        <v>122</v>
      </c>
      <c r="D34" s="72"/>
      <c r="F34" s="44">
        <f ca="1">OFFSET(EMBRACO!G34,0,COUNTA(EMBRACO!H34:K34)-1)</f>
        <v>43069</v>
      </c>
      <c r="G34" s="45">
        <f ca="1">OFFSET(EMBRACO!G35,0,COUNTA(EMBRACO!H35:K35)-1)</f>
        <v>1436</v>
      </c>
      <c r="H34" s="46">
        <f ca="1">OFFSET(EMBRACO!G34,0,COUNTA(EMBRACO!G34:K34))</f>
        <v>43083</v>
      </c>
      <c r="I34" s="45">
        <f ca="1">OFFSET(EMBRACO!G35,0,COUNTA(EMBRACO!H35:K35))</f>
        <v>1436</v>
      </c>
      <c r="J34" s="47">
        <f t="shared" ref="J34" ca="1" si="92">IF(I34="","",I34-G34)</f>
        <v>0</v>
      </c>
      <c r="K34" s="48">
        <f ca="1">IFERROR(J34/(H34-F34),"")</f>
        <v>0</v>
      </c>
      <c r="L34" s="29"/>
      <c r="M34" s="49">
        <f t="shared" ca="1" si="0"/>
        <v>1436</v>
      </c>
      <c r="N34" s="49">
        <f t="shared" ca="1" si="1"/>
        <v>1500</v>
      </c>
      <c r="O34" s="50" t="str">
        <f t="shared" ca="1" si="11"/>
        <v/>
      </c>
      <c r="P34" s="51">
        <f t="shared" ca="1" si="3"/>
        <v>0</v>
      </c>
      <c r="R34" s="52" t="str">
        <f t="shared" ca="1" si="12"/>
        <v/>
      </c>
      <c r="S34" s="53">
        <f t="shared" ca="1" si="13"/>
        <v>0</v>
      </c>
      <c r="Y34" s="56">
        <f t="shared" ca="1" si="8"/>
        <v>2.8719999999999999</v>
      </c>
      <c r="Z34" s="56">
        <f t="shared" ca="1" si="9"/>
        <v>3</v>
      </c>
    </row>
    <row r="35" spans="1:27" x14ac:dyDescent="0.25">
      <c r="A35" s="57"/>
      <c r="B35" s="58"/>
      <c r="C35" s="58"/>
      <c r="D35" s="73"/>
      <c r="E35" s="59"/>
      <c r="F35" s="26"/>
      <c r="G35" s="60"/>
      <c r="H35" s="61"/>
      <c r="I35" s="60"/>
      <c r="J35" s="62"/>
      <c r="K35" s="63"/>
      <c r="L35" s="64"/>
      <c r="M35" s="65"/>
      <c r="N35" s="65"/>
      <c r="P35" s="65"/>
      <c r="Q35" s="67"/>
      <c r="R35" s="68"/>
      <c r="S35" s="69"/>
      <c r="Y35" s="56">
        <f t="shared" si="8"/>
        <v>0</v>
      </c>
      <c r="Z35" s="56">
        <f t="shared" si="9"/>
        <v>1</v>
      </c>
    </row>
    <row r="36" spans="1:27" x14ac:dyDescent="0.25">
      <c r="A36" s="41" t="s">
        <v>118</v>
      </c>
      <c r="B36" s="42" t="s">
        <v>123</v>
      </c>
      <c r="C36" s="42" t="s">
        <v>124</v>
      </c>
      <c r="D36" s="72"/>
      <c r="F36" s="44">
        <f ca="1">OFFSET(EMBRACO!G36,0,COUNTA(EMBRACO!H36:K36)-1)</f>
        <v>43062</v>
      </c>
      <c r="G36" s="45">
        <f ca="1">OFFSET(EMBRACO!G37,0,COUNTA(EMBRACO!H37:K37)-1)</f>
        <v>1996</v>
      </c>
      <c r="H36" s="46">
        <f ca="1">OFFSET(EMBRACO!G36,0,COUNTA(EMBRACO!G36:K36))</f>
        <v>43083</v>
      </c>
      <c r="I36" s="45">
        <f ca="1">OFFSET(EMBRACO!G37,0,COUNTA(EMBRACO!H37:K37))</f>
        <v>1996</v>
      </c>
      <c r="J36" s="47">
        <f t="shared" ref="J36" ca="1" si="93">IF(I36="","",I36-G36)</f>
        <v>0</v>
      </c>
      <c r="K36" s="48">
        <f ca="1">IFERROR(J36/(H36-F36),"")</f>
        <v>0</v>
      </c>
      <c r="L36" s="29"/>
      <c r="M36" s="49">
        <f t="shared" ca="1" si="0"/>
        <v>1996</v>
      </c>
      <c r="N36" s="49">
        <f t="shared" ca="1" si="1"/>
        <v>2000</v>
      </c>
      <c r="O36" s="50" t="str">
        <f t="shared" ca="1" si="11"/>
        <v/>
      </c>
      <c r="P36" s="51">
        <f t="shared" ca="1" si="3"/>
        <v>0</v>
      </c>
      <c r="R36" s="52" t="str">
        <f t="shared" ca="1" si="12"/>
        <v/>
      </c>
      <c r="S36" s="53">
        <f t="shared" ca="1" si="13"/>
        <v>0</v>
      </c>
      <c r="Y36" s="56">
        <f t="shared" ca="1" si="8"/>
        <v>3.992</v>
      </c>
      <c r="Z36" s="56">
        <f t="shared" ca="1" si="9"/>
        <v>4</v>
      </c>
    </row>
    <row r="37" spans="1:27" x14ac:dyDescent="0.25">
      <c r="A37" s="57"/>
      <c r="B37" s="58"/>
      <c r="C37" s="58"/>
      <c r="D37" s="73"/>
      <c r="E37" s="59"/>
      <c r="F37" s="26"/>
      <c r="G37" s="60"/>
      <c r="H37" s="61"/>
      <c r="I37" s="60"/>
      <c r="J37" s="62"/>
      <c r="K37" s="63"/>
      <c r="L37" s="64"/>
      <c r="M37" s="65"/>
      <c r="N37" s="65"/>
      <c r="P37" s="65"/>
      <c r="Q37" s="67"/>
      <c r="R37" s="68"/>
      <c r="S37" s="69"/>
      <c r="Y37" s="56">
        <f t="shared" si="8"/>
        <v>0</v>
      </c>
      <c r="Z37" s="56">
        <f t="shared" si="9"/>
        <v>1</v>
      </c>
    </row>
    <row r="38" spans="1:27" x14ac:dyDescent="0.25">
      <c r="A38" s="41" t="s">
        <v>128</v>
      </c>
      <c r="B38" s="42" t="s">
        <v>129</v>
      </c>
      <c r="C38" s="42" t="s">
        <v>130</v>
      </c>
      <c r="D38" s="72"/>
      <c r="F38" s="44">
        <f ca="1">OFFSET(EMBRACO!G38,0,COUNTA(EMBRACO!H38:K38)-1)</f>
        <v>43068</v>
      </c>
      <c r="G38" s="45">
        <f ca="1">OFFSET(EMBRACO!G39,0,COUNTA(EMBRACO!H39:K39)-1)</f>
        <v>2213</v>
      </c>
      <c r="H38" s="46">
        <f ca="1">OFFSET(EMBRACO!G38,0,COUNTA(EMBRACO!G38:K38))</f>
        <v>43083</v>
      </c>
      <c r="I38" s="45">
        <f ca="1">OFFSET(EMBRACO!G39,0,COUNTA(EMBRACO!H39:K39))</f>
        <v>2365</v>
      </c>
      <c r="J38" s="47">
        <f t="shared" ref="J38" ca="1" si="94">IF(I38="","",I38-G38)</f>
        <v>152</v>
      </c>
      <c r="K38" s="48">
        <f ca="1">IFERROR(J38/(H38-F38),"")</f>
        <v>10.133333333333333</v>
      </c>
      <c r="L38" s="29"/>
      <c r="M38" s="49">
        <f t="shared" ca="1" si="0"/>
        <v>2648.7333333333336</v>
      </c>
      <c r="N38" s="49">
        <f t="shared" ca="1" si="1"/>
        <v>3000</v>
      </c>
      <c r="O38" s="50">
        <f t="shared" ca="1" si="11"/>
        <v>43180.32894736842</v>
      </c>
      <c r="P38" s="51">
        <f t="shared" ca="1" si="3"/>
        <v>69.328947368419904</v>
      </c>
      <c r="R38" s="52" t="str">
        <f t="shared" ca="1" si="12"/>
        <v>Verificar se fez a revisão de</v>
      </c>
      <c r="S38" s="53">
        <f t="shared" ca="1" si="13"/>
        <v>2500</v>
      </c>
      <c r="Y38" s="56">
        <f t="shared" ca="1" si="8"/>
        <v>5.2974666666666668</v>
      </c>
      <c r="Z38" s="56">
        <f t="shared" ca="1" si="9"/>
        <v>6</v>
      </c>
    </row>
    <row r="39" spans="1:27" x14ac:dyDescent="0.25">
      <c r="A39" s="57"/>
      <c r="B39" s="58"/>
      <c r="C39" s="58"/>
      <c r="D39" s="73"/>
      <c r="E39" s="59"/>
      <c r="F39" s="26"/>
      <c r="G39" s="60"/>
      <c r="H39" s="61"/>
      <c r="I39" s="60"/>
      <c r="J39" s="62"/>
      <c r="K39" s="63"/>
      <c r="L39" s="64"/>
      <c r="M39" s="65"/>
      <c r="N39" s="65"/>
      <c r="P39" s="65"/>
      <c r="Q39" s="67"/>
      <c r="R39" s="68"/>
      <c r="S39" s="69"/>
      <c r="Y39" s="56">
        <f t="shared" si="8"/>
        <v>0</v>
      </c>
      <c r="Z39" s="56">
        <f t="shared" si="9"/>
        <v>1</v>
      </c>
    </row>
    <row r="40" spans="1:27" x14ac:dyDescent="0.25">
      <c r="A40" s="41" t="s">
        <v>74</v>
      </c>
      <c r="B40" s="42" t="s">
        <v>75</v>
      </c>
      <c r="C40" s="42" t="s">
        <v>76</v>
      </c>
      <c r="D40" s="72"/>
      <c r="F40" s="44">
        <f ca="1">OFFSET(EMBRACO!G40,0,COUNTA(EMBRACO!H40:K40)-1)</f>
        <v>43066</v>
      </c>
      <c r="G40" s="45">
        <f ca="1">OFFSET(EMBRACO!G41,0,COUNTA(EMBRACO!H41:K41)-1)</f>
        <v>368</v>
      </c>
      <c r="H40" s="46">
        <f ca="1">OFFSET(EMBRACO!G40,0,COUNTA(EMBRACO!G40:K40))</f>
        <v>43083</v>
      </c>
      <c r="I40" s="45">
        <f ca="1">OFFSET(EMBRACO!G41,0,COUNTA(EMBRACO!H41:K41))</f>
        <v>465</v>
      </c>
      <c r="J40" s="47">
        <f t="shared" ref="J40" ca="1" si="95">IF(I40="","",I40-G40)</f>
        <v>97</v>
      </c>
      <c r="K40" s="48">
        <f ca="1">IFERROR(J40/(H40-F40),"")</f>
        <v>5.7058823529411766</v>
      </c>
      <c r="L40" s="29"/>
      <c r="M40" s="49">
        <f t="shared" ca="1" si="0"/>
        <v>624.76470588235293</v>
      </c>
      <c r="N40" s="49">
        <f t="shared" ca="1" si="1"/>
        <v>1000</v>
      </c>
      <c r="O40" s="50">
        <f t="shared" ca="1" si="11"/>
        <v>43227.052152819888</v>
      </c>
      <c r="P40" s="51">
        <f t="shared" ca="1" si="3"/>
        <v>116.05215281988785</v>
      </c>
      <c r="R40" s="52" t="str">
        <f t="shared" ca="1" si="12"/>
        <v>Verificar se fez a revisão de</v>
      </c>
      <c r="S40" s="53">
        <f t="shared" ca="1" si="13"/>
        <v>500</v>
      </c>
      <c r="Y40" s="56">
        <f t="shared" ca="1" si="8"/>
        <v>1.2495294117647058</v>
      </c>
      <c r="Z40" s="56">
        <f t="shared" ca="1" si="9"/>
        <v>2</v>
      </c>
    </row>
    <row r="41" spans="1:27" x14ac:dyDescent="0.25">
      <c r="A41" s="57"/>
      <c r="B41" s="58"/>
      <c r="C41" s="58"/>
      <c r="D41" s="73"/>
      <c r="E41" s="59"/>
      <c r="F41" s="26"/>
      <c r="G41" s="60"/>
      <c r="H41" s="61"/>
      <c r="I41" s="60"/>
      <c r="J41" s="62"/>
      <c r="K41" s="63"/>
      <c r="L41" s="64"/>
      <c r="M41" s="65"/>
      <c r="N41" s="65"/>
      <c r="P41" s="65"/>
      <c r="Q41" s="67"/>
      <c r="R41" s="68"/>
      <c r="S41" s="69"/>
      <c r="Y41" s="56">
        <f t="shared" si="8"/>
        <v>0</v>
      </c>
      <c r="Z41" s="56">
        <f t="shared" si="9"/>
        <v>1</v>
      </c>
    </row>
    <row r="42" spans="1:27" x14ac:dyDescent="0.25">
      <c r="A42" s="41" t="s">
        <v>74</v>
      </c>
      <c r="B42" s="42" t="s">
        <v>77</v>
      </c>
      <c r="C42" s="42" t="s">
        <v>78</v>
      </c>
      <c r="D42" s="72"/>
      <c r="F42" s="44">
        <f ca="1">OFFSET(EMBRACO!G42,0,COUNTA(EMBRACO!H42:K42)-1)</f>
        <v>43068</v>
      </c>
      <c r="G42" s="45">
        <f ca="1">OFFSET(EMBRACO!G43,0,COUNTA(EMBRACO!H43:K43)-1)</f>
        <v>1370</v>
      </c>
      <c r="H42" s="46">
        <f ca="1">OFFSET(EMBRACO!G42,0,COUNTA(EMBRACO!G42:K42))</f>
        <v>43083</v>
      </c>
      <c r="I42" s="45">
        <f ca="1">OFFSET(EMBRACO!G43,0,COUNTA(EMBRACO!H43:K43))</f>
        <v>1495</v>
      </c>
      <c r="J42" s="47">
        <f t="shared" ref="J42" ca="1" si="96">IF(I42="","",I42-G42)</f>
        <v>125</v>
      </c>
      <c r="K42" s="48">
        <f ca="1">IFERROR(J42/(H42-F42),"")</f>
        <v>8.3333333333333339</v>
      </c>
      <c r="L42" s="29"/>
      <c r="M42" s="49">
        <f t="shared" ca="1" si="0"/>
        <v>1728.3333333333333</v>
      </c>
      <c r="N42" s="49">
        <f t="shared" ca="1" si="1"/>
        <v>2000</v>
      </c>
      <c r="O42" s="50">
        <f t="shared" ca="1" si="11"/>
        <v>43176.2</v>
      </c>
      <c r="P42" s="51">
        <f t="shared" ca="1" si="3"/>
        <v>65.19999999999709</v>
      </c>
      <c r="R42" s="52" t="str">
        <f t="shared" ca="1" si="12"/>
        <v>Verificar se fez a revisão de</v>
      </c>
      <c r="S42" s="53">
        <f t="shared" ca="1" si="13"/>
        <v>1500</v>
      </c>
      <c r="Y42" s="56">
        <f t="shared" ca="1" si="8"/>
        <v>3.4566666666666666</v>
      </c>
      <c r="Z42" s="56">
        <f t="shared" ca="1" si="9"/>
        <v>4</v>
      </c>
    </row>
    <row r="43" spans="1:27" x14ac:dyDescent="0.25">
      <c r="A43" s="57"/>
      <c r="B43" s="58"/>
      <c r="C43" s="58"/>
      <c r="D43" s="73"/>
      <c r="E43" s="59"/>
      <c r="F43" s="26"/>
      <c r="G43" s="60"/>
      <c r="H43" s="61"/>
      <c r="I43" s="60"/>
      <c r="J43" s="62"/>
      <c r="K43" s="63"/>
      <c r="L43" s="64"/>
      <c r="M43" s="65"/>
      <c r="N43" s="65"/>
      <c r="P43" s="65"/>
      <c r="Q43" s="67"/>
      <c r="R43" s="68"/>
      <c r="S43" s="69"/>
      <c r="Y43" s="56">
        <f t="shared" si="8"/>
        <v>0</v>
      </c>
      <c r="Z43" s="56">
        <f t="shared" si="9"/>
        <v>1</v>
      </c>
    </row>
    <row r="44" spans="1:27" s="28" customFormat="1" x14ac:dyDescent="0.25">
      <c r="A44" s="41" t="s">
        <v>100</v>
      </c>
      <c r="B44" s="42" t="s">
        <v>101</v>
      </c>
      <c r="C44" s="42" t="s">
        <v>102</v>
      </c>
      <c r="D44" s="72"/>
      <c r="E44" s="27"/>
      <c r="F44" s="44">
        <f ca="1">OFFSET(EMBRACO!G44,0,COUNTA(EMBRACO!H44:K44)-1)</f>
        <v>43069</v>
      </c>
      <c r="G44" s="45">
        <f ca="1">OFFSET(EMBRACO!G45,0,COUNTA(EMBRACO!H45:K45)-1)</f>
        <v>3560</v>
      </c>
      <c r="H44" s="46">
        <f ca="1">OFFSET(EMBRACO!G44,0,COUNTA(EMBRACO!G44:K44))</f>
        <v>43083</v>
      </c>
      <c r="I44" s="45">
        <f ca="1">OFFSET(EMBRACO!G45,0,COUNTA(EMBRACO!H45:K45))</f>
        <v>3622</v>
      </c>
      <c r="J44" s="47">
        <f t="shared" ref="J44" ca="1" si="97">IF(I44="","",I44-G44)</f>
        <v>62</v>
      </c>
      <c r="K44" s="48">
        <f ca="1">IFERROR(J44/(H44-F44),"")</f>
        <v>4.4285714285714288</v>
      </c>
      <c r="L44" s="29"/>
      <c r="M44" s="49">
        <f t="shared" ref="M44:M110" ca="1" si="98">IFERROR(J44/(H44-F44)*($S$1-H44)+I44,"")</f>
        <v>3746</v>
      </c>
      <c r="N44" s="49">
        <f t="shared" ref="N44:N110" ca="1" si="99">IFERROR(Z44*500,"")</f>
        <v>4000</v>
      </c>
      <c r="O44" s="50">
        <f t="shared" ref="O44:O110" ca="1" si="100">IFERROR((N44-M44)*30/J44+$S$1,"")</f>
        <v>43233.903225806454</v>
      </c>
      <c r="P44" s="51">
        <f t="shared" ref="P44:P110" ca="1" si="101">IFERROR(O44-$S$1,0)</f>
        <v>122.90322580645443</v>
      </c>
      <c r="Q44" s="27"/>
      <c r="R44" s="52" t="str">
        <f t="shared" ca="1" si="12"/>
        <v/>
      </c>
      <c r="S44" s="53">
        <f t="shared" ca="1" si="13"/>
        <v>0</v>
      </c>
      <c r="T44" s="31"/>
      <c r="U44" s="32"/>
      <c r="V44" s="27"/>
      <c r="W44" s="27"/>
      <c r="X44" s="27"/>
      <c r="Y44" s="56">
        <f t="shared" ca="1" si="8"/>
        <v>7.492</v>
      </c>
      <c r="Z44" s="56">
        <f t="shared" ca="1" si="9"/>
        <v>8</v>
      </c>
      <c r="AA44" s="27"/>
    </row>
    <row r="45" spans="1:27" s="28" customFormat="1" x14ac:dyDescent="0.25">
      <c r="A45" s="57"/>
      <c r="B45" s="58"/>
      <c r="C45" s="58"/>
      <c r="D45" s="73"/>
      <c r="E45" s="59"/>
      <c r="F45" s="26"/>
      <c r="G45" s="60"/>
      <c r="H45" s="61"/>
      <c r="I45" s="60"/>
      <c r="J45" s="62"/>
      <c r="K45" s="63"/>
      <c r="L45" s="64"/>
      <c r="M45" s="65"/>
      <c r="N45" s="65"/>
      <c r="O45" s="27"/>
      <c r="P45" s="65"/>
      <c r="Q45" s="67"/>
      <c r="R45" s="68"/>
      <c r="S45" s="69"/>
      <c r="T45" s="31"/>
      <c r="U45" s="32"/>
      <c r="V45" s="27"/>
      <c r="W45" s="27"/>
      <c r="X45" s="27"/>
      <c r="Y45" s="56">
        <f t="shared" si="8"/>
        <v>0</v>
      </c>
      <c r="Z45" s="56">
        <f t="shared" si="9"/>
        <v>1</v>
      </c>
      <c r="AA45" s="27"/>
    </row>
    <row r="46" spans="1:27" s="28" customFormat="1" x14ac:dyDescent="0.25">
      <c r="A46" s="41" t="s">
        <v>103</v>
      </c>
      <c r="B46" s="42" t="s">
        <v>104</v>
      </c>
      <c r="C46" s="42" t="s">
        <v>105</v>
      </c>
      <c r="D46" s="72"/>
      <c r="E46" s="27"/>
      <c r="F46" s="44">
        <f ca="1">OFFSET(EMBRACO!G46,0,COUNTA(EMBRACO!H46:K46)-1)</f>
        <v>43067</v>
      </c>
      <c r="G46" s="45">
        <f ca="1">OFFSET(EMBRACO!G47,0,COUNTA(EMBRACO!H47:K47)-1)</f>
        <v>3687</v>
      </c>
      <c r="H46" s="46">
        <f ca="1">OFFSET(EMBRACO!G46,0,COUNTA(EMBRACO!G46:K46))</f>
        <v>43083</v>
      </c>
      <c r="I46" s="45">
        <f ca="1">OFFSET(EMBRACO!G47,0,COUNTA(EMBRACO!H47:K47))</f>
        <v>3981</v>
      </c>
      <c r="J46" s="47">
        <f t="shared" ref="J46" ca="1" si="102">IF(I46="","",I46-G46)</f>
        <v>294</v>
      </c>
      <c r="K46" s="48">
        <f ca="1">IFERROR(J46/(H46-F46),"")</f>
        <v>18.375</v>
      </c>
      <c r="L46" s="29"/>
      <c r="M46" s="49">
        <f t="shared" ca="1" si="98"/>
        <v>4495.5</v>
      </c>
      <c r="N46" s="49">
        <f t="shared" ca="1" si="99"/>
        <v>4500</v>
      </c>
      <c r="O46" s="50">
        <f t="shared" ca="1" si="100"/>
        <v>43111.459183673469</v>
      </c>
      <c r="P46" s="51">
        <f t="shared" ca="1" si="101"/>
        <v>0.45918367346894229</v>
      </c>
      <c r="Q46" s="27"/>
      <c r="R46" s="52" t="str">
        <f t="shared" ca="1" si="12"/>
        <v>Verificar se fez a revisão de</v>
      </c>
      <c r="S46" s="53">
        <f t="shared" ca="1" si="13"/>
        <v>4000</v>
      </c>
      <c r="T46" s="31"/>
      <c r="U46" s="32"/>
      <c r="V46" s="27"/>
      <c r="W46" s="27"/>
      <c r="X46" s="27"/>
      <c r="Y46" s="56">
        <f t="shared" ca="1" si="8"/>
        <v>8.9909999999999997</v>
      </c>
      <c r="Z46" s="56">
        <f t="shared" ca="1" si="9"/>
        <v>9</v>
      </c>
      <c r="AA46" s="27"/>
    </row>
    <row r="47" spans="1:27" s="28" customFormat="1" x14ac:dyDescent="0.25">
      <c r="A47" s="57"/>
      <c r="B47" s="58"/>
      <c r="C47" s="58"/>
      <c r="D47" s="73"/>
      <c r="E47" s="59"/>
      <c r="F47" s="26"/>
      <c r="G47" s="60"/>
      <c r="H47" s="61"/>
      <c r="I47" s="60"/>
      <c r="J47" s="62"/>
      <c r="K47" s="63"/>
      <c r="L47" s="64"/>
      <c r="M47" s="65"/>
      <c r="N47" s="65"/>
      <c r="O47" s="27"/>
      <c r="P47" s="65"/>
      <c r="Q47" s="67"/>
      <c r="R47" s="68"/>
      <c r="S47" s="69"/>
      <c r="T47" s="31"/>
      <c r="U47" s="32"/>
      <c r="V47" s="27"/>
      <c r="W47" s="27"/>
      <c r="X47" s="27"/>
      <c r="Y47" s="56">
        <f t="shared" si="8"/>
        <v>0</v>
      </c>
      <c r="Z47" s="56">
        <f t="shared" si="9"/>
        <v>1</v>
      </c>
      <c r="AA47" s="27"/>
    </row>
    <row r="48" spans="1:27" s="28" customFormat="1" x14ac:dyDescent="0.25">
      <c r="A48" s="41" t="s">
        <v>103</v>
      </c>
      <c r="B48" s="42" t="s">
        <v>106</v>
      </c>
      <c r="C48" s="42" t="s">
        <v>107</v>
      </c>
      <c r="D48" s="72"/>
      <c r="E48" s="27"/>
      <c r="F48" s="44">
        <f ca="1">OFFSET(EMBRACO!G48,0,COUNTA(EMBRACO!H48:K48)-1)</f>
        <v>43068</v>
      </c>
      <c r="G48" s="45">
        <f ca="1">OFFSET(EMBRACO!G49,0,COUNTA(EMBRACO!H49:K49)-1)</f>
        <v>2015</v>
      </c>
      <c r="H48" s="46">
        <f ca="1">OFFSET(EMBRACO!G48,0,COUNTA(EMBRACO!G48:K48))</f>
        <v>43083</v>
      </c>
      <c r="I48" s="45">
        <f ca="1">OFFSET(EMBRACO!G49,0,COUNTA(EMBRACO!H49:K49))</f>
        <v>2240</v>
      </c>
      <c r="J48" s="47">
        <f t="shared" ref="J48" ca="1" si="103">IF(I48="","",I48-G48)</f>
        <v>225</v>
      </c>
      <c r="K48" s="48">
        <f ca="1">IFERROR(J48/(H48-F48),"")</f>
        <v>15</v>
      </c>
      <c r="L48" s="29"/>
      <c r="M48" s="49">
        <f t="shared" ca="1" si="98"/>
        <v>2660</v>
      </c>
      <c r="N48" s="49">
        <f t="shared" ca="1" si="99"/>
        <v>3000</v>
      </c>
      <c r="O48" s="50">
        <f t="shared" ca="1" si="100"/>
        <v>43156.333333333336</v>
      </c>
      <c r="P48" s="51">
        <f t="shared" ca="1" si="101"/>
        <v>45.333333333335759</v>
      </c>
      <c r="Q48" s="27"/>
      <c r="R48" s="52" t="str">
        <f t="shared" ca="1" si="12"/>
        <v>Verificar se fez a revisão de</v>
      </c>
      <c r="S48" s="53">
        <f t="shared" ca="1" si="13"/>
        <v>2500</v>
      </c>
      <c r="T48" s="31"/>
      <c r="U48" s="32"/>
      <c r="V48" s="27"/>
      <c r="W48" s="27"/>
      <c r="X48" s="27"/>
      <c r="Y48" s="56">
        <f t="shared" ca="1" si="8"/>
        <v>5.32</v>
      </c>
      <c r="Z48" s="56">
        <f t="shared" ca="1" si="9"/>
        <v>6</v>
      </c>
      <c r="AA48" s="27"/>
    </row>
    <row r="49" spans="1:27" s="28" customFormat="1" x14ac:dyDescent="0.25">
      <c r="A49" s="57"/>
      <c r="B49" s="58"/>
      <c r="C49" s="58"/>
      <c r="D49" s="73"/>
      <c r="E49" s="59"/>
      <c r="F49" s="26"/>
      <c r="G49" s="60"/>
      <c r="H49" s="61"/>
      <c r="I49" s="60"/>
      <c r="J49" s="62"/>
      <c r="K49" s="63"/>
      <c r="L49" s="64"/>
      <c r="M49" s="65"/>
      <c r="N49" s="65"/>
      <c r="O49" s="27"/>
      <c r="P49" s="65"/>
      <c r="Q49" s="67"/>
      <c r="R49" s="68"/>
      <c r="S49" s="69"/>
      <c r="T49" s="31"/>
      <c r="U49" s="32"/>
      <c r="V49" s="27"/>
      <c r="W49" s="27"/>
      <c r="X49" s="27"/>
      <c r="Y49" s="56">
        <f t="shared" si="8"/>
        <v>0</v>
      </c>
      <c r="Z49" s="56">
        <f t="shared" si="9"/>
        <v>1</v>
      </c>
      <c r="AA49" s="27"/>
    </row>
    <row r="50" spans="1:27" s="28" customFormat="1" x14ac:dyDescent="0.25">
      <c r="A50" s="41" t="s">
        <v>103</v>
      </c>
      <c r="B50" s="42" t="s">
        <v>108</v>
      </c>
      <c r="C50" s="42" t="s">
        <v>109</v>
      </c>
      <c r="D50" s="72"/>
      <c r="E50" s="27"/>
      <c r="F50" s="44">
        <f ca="1">OFFSET(EMBRACO!G50,0,COUNTA(EMBRACO!H50:K50)-1)</f>
        <v>43068</v>
      </c>
      <c r="G50" s="45">
        <f ca="1">OFFSET(EMBRACO!G51,0,COUNTA(EMBRACO!H51:K51)-1)</f>
        <v>2774</v>
      </c>
      <c r="H50" s="46">
        <f ca="1">OFFSET(EMBRACO!G50,0,COUNTA(EMBRACO!G50:K50))</f>
        <v>43083</v>
      </c>
      <c r="I50" s="45">
        <f ca="1">OFFSET(EMBRACO!G51,0,COUNTA(EMBRACO!H51:K51))</f>
        <v>3055</v>
      </c>
      <c r="J50" s="47">
        <f t="shared" ref="J50" ca="1" si="104">IF(I50="","",I50-G50)</f>
        <v>281</v>
      </c>
      <c r="K50" s="48">
        <f ca="1">IFERROR(J50/(H50-F50),"")</f>
        <v>18.733333333333334</v>
      </c>
      <c r="L50" s="29"/>
      <c r="M50" s="49">
        <f t="shared" ca="1" si="98"/>
        <v>3579.5333333333333</v>
      </c>
      <c r="N50" s="49">
        <f t="shared" ca="1" si="99"/>
        <v>4000</v>
      </c>
      <c r="O50" s="50">
        <f t="shared" ca="1" si="100"/>
        <v>43155.889679715299</v>
      </c>
      <c r="P50" s="51">
        <f t="shared" ca="1" si="101"/>
        <v>44.88967971529928</v>
      </c>
      <c r="Q50" s="27"/>
      <c r="R50" s="52" t="str">
        <f t="shared" ca="1" si="12"/>
        <v>Verificar se fez a revisão de</v>
      </c>
      <c r="S50" s="53">
        <f t="shared" ca="1" si="13"/>
        <v>3500</v>
      </c>
      <c r="T50" s="31"/>
      <c r="U50" s="32"/>
      <c r="V50" s="27"/>
      <c r="W50" s="27"/>
      <c r="X50" s="27"/>
      <c r="Y50" s="56">
        <f t="shared" ca="1" si="8"/>
        <v>7.1590666666666669</v>
      </c>
      <c r="Z50" s="56">
        <f t="shared" ca="1" si="9"/>
        <v>8</v>
      </c>
      <c r="AA50" s="27"/>
    </row>
    <row r="51" spans="1:27" s="28" customFormat="1" x14ac:dyDescent="0.25">
      <c r="A51" s="57"/>
      <c r="B51" s="58"/>
      <c r="C51" s="58"/>
      <c r="D51" s="73"/>
      <c r="E51" s="59"/>
      <c r="F51" s="26"/>
      <c r="G51" s="60"/>
      <c r="H51" s="61"/>
      <c r="I51" s="60"/>
      <c r="J51" s="62"/>
      <c r="K51" s="63"/>
      <c r="L51" s="64"/>
      <c r="M51" s="65"/>
      <c r="N51" s="65"/>
      <c r="O51" s="27"/>
      <c r="P51" s="65"/>
      <c r="Q51" s="67"/>
      <c r="R51" s="68"/>
      <c r="S51" s="69"/>
      <c r="T51" s="31"/>
      <c r="U51" s="32"/>
      <c r="V51" s="27"/>
      <c r="W51" s="27"/>
      <c r="X51" s="27"/>
      <c r="Y51" s="56">
        <f t="shared" si="8"/>
        <v>0</v>
      </c>
      <c r="Z51" s="56">
        <f t="shared" si="9"/>
        <v>1</v>
      </c>
      <c r="AA51" s="27"/>
    </row>
    <row r="52" spans="1:27" s="28" customFormat="1" x14ac:dyDescent="0.25">
      <c r="A52" s="41" t="s">
        <v>103</v>
      </c>
      <c r="B52" s="42" t="s">
        <v>110</v>
      </c>
      <c r="C52" s="42" t="s">
        <v>111</v>
      </c>
      <c r="D52" s="72"/>
      <c r="E52" s="27"/>
      <c r="F52" s="44">
        <f ca="1">OFFSET(EMBRACO!G52,0,COUNTA(EMBRACO!H52:K52)-1)</f>
        <v>43068</v>
      </c>
      <c r="G52" s="45">
        <f ca="1">OFFSET(EMBRACO!G53,0,COUNTA(EMBRACO!H53:K53)-1)</f>
        <v>1811</v>
      </c>
      <c r="H52" s="46">
        <f ca="1">OFFSET(EMBRACO!G52,0,COUNTA(EMBRACO!G52:K52))</f>
        <v>43083</v>
      </c>
      <c r="I52" s="45">
        <f ca="1">OFFSET(EMBRACO!G53,0,COUNTA(EMBRACO!H53:K53))</f>
        <v>2555</v>
      </c>
      <c r="J52" s="47">
        <f t="shared" ref="J52" ca="1" si="105">IF(I52="","",I52-G52)</f>
        <v>744</v>
      </c>
      <c r="K52" s="48">
        <f ca="1">IFERROR(J52/(H52-F52),"")</f>
        <v>49.6</v>
      </c>
      <c r="L52" s="29"/>
      <c r="M52" s="49">
        <f t="shared" ca="1" si="98"/>
        <v>3943.8</v>
      </c>
      <c r="N52" s="49">
        <f t="shared" ca="1" si="99"/>
        <v>4000</v>
      </c>
      <c r="O52" s="50">
        <f t="shared" ca="1" si="100"/>
        <v>43113.266129032258</v>
      </c>
      <c r="P52" s="51">
        <f t="shared" ca="1" si="101"/>
        <v>2.2661290322575951</v>
      </c>
      <c r="Q52" s="27"/>
      <c r="R52" s="52" t="str">
        <f t="shared" ca="1" si="12"/>
        <v>Verificar se fez a revisão de</v>
      </c>
      <c r="S52" s="53">
        <f t="shared" ca="1" si="13"/>
        <v>3500</v>
      </c>
      <c r="T52" s="31"/>
      <c r="U52" s="32"/>
      <c r="V52" s="27"/>
      <c r="W52" s="27"/>
      <c r="X52" s="27"/>
      <c r="Y52" s="56">
        <f t="shared" ca="1" si="8"/>
        <v>7.8875999999999999</v>
      </c>
      <c r="Z52" s="56">
        <f t="shared" ca="1" si="9"/>
        <v>8</v>
      </c>
      <c r="AA52" s="27"/>
    </row>
    <row r="53" spans="1:27" s="28" customFormat="1" x14ac:dyDescent="0.25">
      <c r="A53" s="57"/>
      <c r="B53" s="58"/>
      <c r="C53" s="58"/>
      <c r="D53" s="73"/>
      <c r="E53" s="59"/>
      <c r="F53" s="26"/>
      <c r="G53" s="60"/>
      <c r="H53" s="61"/>
      <c r="I53" s="60"/>
      <c r="J53" s="62"/>
      <c r="K53" s="63"/>
      <c r="L53" s="64"/>
      <c r="M53" s="65"/>
      <c r="N53" s="65"/>
      <c r="O53" s="27"/>
      <c r="P53" s="65"/>
      <c r="Q53" s="67"/>
      <c r="R53" s="68"/>
      <c r="S53" s="69"/>
      <c r="T53" s="31"/>
      <c r="U53" s="32"/>
      <c r="V53" s="27"/>
      <c r="W53" s="27"/>
      <c r="X53" s="27"/>
      <c r="Y53" s="56">
        <f t="shared" si="8"/>
        <v>0</v>
      </c>
      <c r="Z53" s="56">
        <f t="shared" si="9"/>
        <v>1</v>
      </c>
      <c r="AA53" s="27"/>
    </row>
    <row r="54" spans="1:27" s="28" customFormat="1" x14ac:dyDescent="0.25">
      <c r="A54" s="41" t="s">
        <v>103</v>
      </c>
      <c r="B54" s="42" t="s">
        <v>112</v>
      </c>
      <c r="C54" s="42" t="s">
        <v>113</v>
      </c>
      <c r="D54" s="72"/>
      <c r="E54" s="27"/>
      <c r="F54" s="44">
        <f ca="1">OFFSET(EMBRACO!G54,0,COUNTA(EMBRACO!H54:K54)-1)</f>
        <v>43068</v>
      </c>
      <c r="G54" s="45">
        <f ca="1">OFFSET(EMBRACO!G55,0,COUNTA(EMBRACO!H55:K55)-1)</f>
        <v>1936</v>
      </c>
      <c r="H54" s="46">
        <f ca="1">OFFSET(EMBRACO!G54,0,COUNTA(EMBRACO!G54:K54))</f>
        <v>43083</v>
      </c>
      <c r="I54" s="45">
        <f ca="1">OFFSET(EMBRACO!G55,0,COUNTA(EMBRACO!H55:K55))</f>
        <v>2189</v>
      </c>
      <c r="J54" s="47">
        <f t="shared" ref="J54" ca="1" si="106">IF(I54="","",I54-G54)</f>
        <v>253</v>
      </c>
      <c r="K54" s="48">
        <f ca="1">IFERROR(J54/(H54-F54),"")</f>
        <v>16.866666666666667</v>
      </c>
      <c r="L54" s="29"/>
      <c r="M54" s="49">
        <f t="shared" ca="1" si="98"/>
        <v>2661.2666666666664</v>
      </c>
      <c r="N54" s="49">
        <f t="shared" ca="1" si="99"/>
        <v>3000</v>
      </c>
      <c r="O54" s="50">
        <f t="shared" ca="1" si="100"/>
        <v>43151.166007905136</v>
      </c>
      <c r="P54" s="51">
        <f t="shared" ca="1" si="101"/>
        <v>40.166007905136212</v>
      </c>
      <c r="Q54" s="27"/>
      <c r="R54" s="52" t="str">
        <f t="shared" ca="1" si="12"/>
        <v>Verificar se fez a revisão de</v>
      </c>
      <c r="S54" s="53">
        <f t="shared" ca="1" si="13"/>
        <v>2500</v>
      </c>
      <c r="T54" s="31"/>
      <c r="U54" s="32"/>
      <c r="V54" s="27"/>
      <c r="W54" s="27"/>
      <c r="X54" s="27"/>
      <c r="Y54" s="56">
        <f t="shared" ca="1" si="8"/>
        <v>5.3225333333333325</v>
      </c>
      <c r="Z54" s="56">
        <f t="shared" ca="1" si="9"/>
        <v>6</v>
      </c>
      <c r="AA54" s="27"/>
    </row>
    <row r="55" spans="1:27" s="28" customFormat="1" x14ac:dyDescent="0.25">
      <c r="A55" s="57"/>
      <c r="B55" s="58"/>
      <c r="C55" s="58"/>
      <c r="D55" s="73"/>
      <c r="E55" s="59"/>
      <c r="F55" s="26"/>
      <c r="G55" s="60"/>
      <c r="H55" s="61"/>
      <c r="I55" s="60"/>
      <c r="J55" s="62"/>
      <c r="K55" s="63"/>
      <c r="L55" s="64"/>
      <c r="M55" s="65"/>
      <c r="N55" s="65"/>
      <c r="O55" s="27"/>
      <c r="P55" s="65"/>
      <c r="Q55" s="67"/>
      <c r="R55" s="68"/>
      <c r="S55" s="69"/>
      <c r="T55" s="31"/>
      <c r="U55" s="32"/>
      <c r="V55" s="27"/>
      <c r="W55" s="27"/>
      <c r="X55" s="27"/>
      <c r="Y55" s="56">
        <f t="shared" si="8"/>
        <v>0</v>
      </c>
      <c r="Z55" s="56">
        <f t="shared" si="9"/>
        <v>1</v>
      </c>
      <c r="AA55" s="27"/>
    </row>
    <row r="56" spans="1:27" s="28" customFormat="1" x14ac:dyDescent="0.25">
      <c r="A56" s="41" t="s">
        <v>103</v>
      </c>
      <c r="B56" s="42" t="s">
        <v>114</v>
      </c>
      <c r="C56" s="42" t="s">
        <v>115</v>
      </c>
      <c r="D56" s="72"/>
      <c r="E56" s="27"/>
      <c r="F56" s="44">
        <f ca="1">OFFSET(EMBRACO!G56,0,COUNTA(EMBRACO!H56:K56)-1)</f>
        <v>43068</v>
      </c>
      <c r="G56" s="45">
        <f ca="1">OFFSET(EMBRACO!G57,0,COUNTA(EMBRACO!H57:K57)-1)</f>
        <v>2366</v>
      </c>
      <c r="H56" s="46">
        <f ca="1">OFFSET(EMBRACO!G56,0,COUNTA(EMBRACO!G56:K56))</f>
        <v>43083</v>
      </c>
      <c r="I56" s="45">
        <f ca="1">OFFSET(EMBRACO!G57,0,COUNTA(EMBRACO!H57:K57))</f>
        <v>2592</v>
      </c>
      <c r="J56" s="47">
        <f t="shared" ref="J56" ca="1" si="107">IF(I56="","",I56-G56)</f>
        <v>226</v>
      </c>
      <c r="K56" s="48">
        <f ca="1">IFERROR(J56/(H56-F56),"")</f>
        <v>15.066666666666666</v>
      </c>
      <c r="L56" s="29"/>
      <c r="M56" s="49">
        <f t="shared" ca="1" si="98"/>
        <v>3013.8666666666668</v>
      </c>
      <c r="N56" s="49">
        <f t="shared" ca="1" si="99"/>
        <v>3500</v>
      </c>
      <c r="O56" s="50">
        <f t="shared" ca="1" si="100"/>
        <v>43175.530973451328</v>
      </c>
      <c r="P56" s="51">
        <f t="shared" ca="1" si="101"/>
        <v>64.530973451328464</v>
      </c>
      <c r="Q56" s="27"/>
      <c r="R56" s="52" t="str">
        <f t="shared" ca="1" si="12"/>
        <v>Verificar se fez a revisão de</v>
      </c>
      <c r="S56" s="53">
        <f t="shared" ca="1" si="13"/>
        <v>3000</v>
      </c>
      <c r="T56" s="31"/>
      <c r="U56" s="32"/>
      <c r="V56" s="27"/>
      <c r="W56" s="27"/>
      <c r="X56" s="27"/>
      <c r="Y56" s="56">
        <f t="shared" ca="1" si="8"/>
        <v>6.0277333333333338</v>
      </c>
      <c r="Z56" s="56">
        <f t="shared" ca="1" si="9"/>
        <v>7</v>
      </c>
      <c r="AA56" s="27"/>
    </row>
    <row r="57" spans="1:27" s="28" customFormat="1" x14ac:dyDescent="0.25">
      <c r="A57" s="57"/>
      <c r="B57" s="58"/>
      <c r="C57" s="58"/>
      <c r="D57" s="73"/>
      <c r="E57" s="59"/>
      <c r="F57" s="26"/>
      <c r="G57" s="60"/>
      <c r="H57" s="61"/>
      <c r="I57" s="60"/>
      <c r="J57" s="62"/>
      <c r="K57" s="63"/>
      <c r="L57" s="64"/>
      <c r="M57" s="65"/>
      <c r="N57" s="65"/>
      <c r="O57" s="27"/>
      <c r="P57" s="65"/>
      <c r="Q57" s="67"/>
      <c r="R57" s="68"/>
      <c r="S57" s="69"/>
      <c r="T57" s="31"/>
      <c r="U57" s="32"/>
      <c r="V57" s="27"/>
      <c r="W57" s="27"/>
      <c r="X57" s="27"/>
      <c r="Y57" s="56">
        <f t="shared" si="8"/>
        <v>0</v>
      </c>
      <c r="Z57" s="56">
        <f t="shared" si="9"/>
        <v>1</v>
      </c>
      <c r="AA57" s="27"/>
    </row>
    <row r="58" spans="1:27" s="28" customFormat="1" x14ac:dyDescent="0.25">
      <c r="A58" s="41" t="s">
        <v>19</v>
      </c>
      <c r="B58" s="42" t="s">
        <v>20</v>
      </c>
      <c r="C58" s="42" t="s">
        <v>21</v>
      </c>
      <c r="D58" s="72"/>
      <c r="E58" s="27"/>
      <c r="F58" s="44">
        <f ca="1">OFFSET(EMBRACO!G58,0,COUNTA(EMBRACO!H58:K58)-1)</f>
        <v>43068</v>
      </c>
      <c r="G58" s="45">
        <f ca="1">OFFSET(EMBRACO!G59,0,COUNTA(EMBRACO!H59:K59)-1)</f>
        <v>1328</v>
      </c>
      <c r="H58" s="46">
        <f ca="1">OFFSET(EMBRACO!G58,0,COUNTA(EMBRACO!G58:K58))</f>
        <v>43083</v>
      </c>
      <c r="I58" s="45">
        <f ca="1">OFFSET(EMBRACO!G59,0,COUNTA(EMBRACO!H59:K59))</f>
        <v>1496</v>
      </c>
      <c r="J58" s="47">
        <f t="shared" ref="J58" ca="1" si="108">IF(I58="","",I58-G58)</f>
        <v>168</v>
      </c>
      <c r="K58" s="48">
        <f ca="1">IFERROR(J58/(H58-F58),"")</f>
        <v>11.2</v>
      </c>
      <c r="L58" s="29"/>
      <c r="M58" s="49">
        <f t="shared" ca="1" si="98"/>
        <v>1809.6</v>
      </c>
      <c r="N58" s="49">
        <f t="shared" ca="1" si="99"/>
        <v>2000</v>
      </c>
      <c r="O58" s="50">
        <f t="shared" ca="1" si="100"/>
        <v>43145</v>
      </c>
      <c r="P58" s="51">
        <f t="shared" ca="1" si="101"/>
        <v>34</v>
      </c>
      <c r="Q58" s="27"/>
      <c r="R58" s="52" t="str">
        <f t="shared" ca="1" si="12"/>
        <v>Verificar se fez a revisão de</v>
      </c>
      <c r="S58" s="53">
        <f t="shared" ca="1" si="13"/>
        <v>1500</v>
      </c>
      <c r="T58" s="31"/>
      <c r="U58" s="32"/>
      <c r="V58" s="27"/>
      <c r="W58" s="27"/>
      <c r="X58" s="27"/>
      <c r="Y58" s="56">
        <f t="shared" ca="1" si="8"/>
        <v>3.6191999999999998</v>
      </c>
      <c r="Z58" s="56">
        <f t="shared" ca="1" si="9"/>
        <v>4</v>
      </c>
      <c r="AA58" s="27"/>
    </row>
    <row r="59" spans="1:27" s="28" customFormat="1" x14ac:dyDescent="0.25">
      <c r="A59" s="57"/>
      <c r="B59" s="58"/>
      <c r="C59" s="58"/>
      <c r="D59" s="73"/>
      <c r="E59" s="59"/>
      <c r="F59" s="26"/>
      <c r="G59" s="60"/>
      <c r="H59" s="61"/>
      <c r="I59" s="60"/>
      <c r="J59" s="62"/>
      <c r="K59" s="63"/>
      <c r="L59" s="64"/>
      <c r="M59" s="65"/>
      <c r="N59" s="65"/>
      <c r="O59" s="27"/>
      <c r="P59" s="65"/>
      <c r="Q59" s="67"/>
      <c r="R59" s="68"/>
      <c r="S59" s="69"/>
      <c r="T59" s="31"/>
      <c r="U59" s="32"/>
      <c r="V59" s="27"/>
      <c r="W59" s="27"/>
      <c r="X59" s="27"/>
      <c r="Y59" s="56">
        <f t="shared" si="8"/>
        <v>0</v>
      </c>
      <c r="Z59" s="56">
        <f t="shared" si="9"/>
        <v>1</v>
      </c>
      <c r="AA59" s="27"/>
    </row>
    <row r="60" spans="1:27" x14ac:dyDescent="0.25">
      <c r="A60" s="41" t="s">
        <v>19</v>
      </c>
      <c r="B60" s="42" t="s">
        <v>22</v>
      </c>
      <c r="C60" s="42" t="s">
        <v>23</v>
      </c>
      <c r="D60" s="72"/>
      <c r="F60" s="44">
        <f ca="1">OFFSET(EMBRACO!G60,0,COUNTA(EMBRACO!H60:K60)-1)</f>
        <v>43068</v>
      </c>
      <c r="G60" s="45">
        <f ca="1">OFFSET(EMBRACO!G61,0,COUNTA(EMBRACO!H61:K61)-1)</f>
        <v>1814</v>
      </c>
      <c r="H60" s="46">
        <f ca="1">OFFSET(EMBRACO!G60,0,COUNTA(EMBRACO!G60:K60))</f>
        <v>43083</v>
      </c>
      <c r="I60" s="45">
        <f ca="1">OFFSET(EMBRACO!G61,0,COUNTA(EMBRACO!H61:K61))</f>
        <v>1875</v>
      </c>
      <c r="J60" s="47">
        <f t="shared" ref="J60" ca="1" si="109">IF(I60="","",I60-G60)</f>
        <v>61</v>
      </c>
      <c r="K60" s="48">
        <f ca="1">IFERROR(J60/(H60-F60),"")</f>
        <v>4.0666666666666664</v>
      </c>
      <c r="L60" s="29"/>
      <c r="M60" s="49">
        <f t="shared" ca="1" si="98"/>
        <v>1988.8666666666666</v>
      </c>
      <c r="N60" s="49">
        <f t="shared" ca="1" si="99"/>
        <v>2000</v>
      </c>
      <c r="O60" s="50">
        <f t="shared" ca="1" si="100"/>
        <v>43116.475409836065</v>
      </c>
      <c r="P60" s="51">
        <f t="shared" ca="1" si="101"/>
        <v>5.4754098360645003</v>
      </c>
      <c r="R60" s="52" t="str">
        <f t="shared" ca="1" si="12"/>
        <v/>
      </c>
      <c r="S60" s="53">
        <f t="shared" ca="1" si="13"/>
        <v>0</v>
      </c>
      <c r="Y60" s="56">
        <f t="shared" ca="1" si="8"/>
        <v>3.9777333333333331</v>
      </c>
      <c r="Z60" s="56">
        <f t="shared" ca="1" si="9"/>
        <v>4</v>
      </c>
    </row>
    <row r="61" spans="1:27" x14ac:dyDescent="0.25">
      <c r="A61" s="57"/>
      <c r="B61" s="58"/>
      <c r="C61" s="58"/>
      <c r="D61" s="73"/>
      <c r="E61" s="59"/>
      <c r="F61" s="26"/>
      <c r="G61" s="60"/>
      <c r="H61" s="61"/>
      <c r="I61" s="60"/>
      <c r="J61" s="62"/>
      <c r="K61" s="63"/>
      <c r="L61" s="64"/>
      <c r="M61" s="65"/>
      <c r="N61" s="65"/>
      <c r="P61" s="65"/>
      <c r="Q61" s="67"/>
      <c r="R61" s="68"/>
      <c r="S61" s="69"/>
      <c r="Y61" s="56">
        <f t="shared" si="8"/>
        <v>0</v>
      </c>
      <c r="Z61" s="56">
        <f t="shared" si="9"/>
        <v>1</v>
      </c>
    </row>
    <row r="62" spans="1:27" x14ac:dyDescent="0.25">
      <c r="A62" s="41" t="s">
        <v>19</v>
      </c>
      <c r="B62" s="42" t="s">
        <v>24</v>
      </c>
      <c r="C62" s="42" t="s">
        <v>25</v>
      </c>
      <c r="D62" s="72"/>
      <c r="F62" s="44">
        <f ca="1">OFFSET(EMBRACO!G62,0,COUNTA(EMBRACO!H62:K62)-1)</f>
        <v>43068</v>
      </c>
      <c r="G62" s="45">
        <f ca="1">OFFSET(EMBRACO!G63,0,COUNTA(EMBRACO!H63:K63)-1)</f>
        <v>1402</v>
      </c>
      <c r="H62" s="46">
        <f ca="1">OFFSET(EMBRACO!G62,0,COUNTA(EMBRACO!G62:K62))</f>
        <v>43083</v>
      </c>
      <c r="I62" s="45">
        <f ca="1">OFFSET(EMBRACO!G63,0,COUNTA(EMBRACO!H63:K63))</f>
        <v>1537</v>
      </c>
      <c r="J62" s="47">
        <f t="shared" ref="J62" ca="1" si="110">IF(I62="","",I62-G62)</f>
        <v>135</v>
      </c>
      <c r="K62" s="48">
        <f ca="1">IFERROR(J62/(H62-F62),"")</f>
        <v>9</v>
      </c>
      <c r="L62" s="29"/>
      <c r="M62" s="49">
        <f t="shared" ca="1" si="98"/>
        <v>1789</v>
      </c>
      <c r="N62" s="49">
        <f t="shared" ca="1" si="99"/>
        <v>2000</v>
      </c>
      <c r="O62" s="50">
        <f t="shared" ca="1" si="100"/>
        <v>43157.888888888891</v>
      </c>
      <c r="P62" s="51">
        <f t="shared" ca="1" si="101"/>
        <v>46.888888888890506</v>
      </c>
      <c r="R62" s="52" t="str">
        <f t="shared" ca="1" si="12"/>
        <v>Verificar se fez a revisão de</v>
      </c>
      <c r="S62" s="53">
        <f t="shared" ca="1" si="13"/>
        <v>1500</v>
      </c>
      <c r="Y62" s="56">
        <f t="shared" ca="1" si="8"/>
        <v>3.5779999999999998</v>
      </c>
      <c r="Z62" s="56">
        <f t="shared" ca="1" si="9"/>
        <v>4</v>
      </c>
    </row>
    <row r="63" spans="1:27" x14ac:dyDescent="0.25">
      <c r="A63" s="57"/>
      <c r="B63" s="58"/>
      <c r="C63" s="58"/>
      <c r="D63" s="73"/>
      <c r="E63" s="59"/>
      <c r="F63" s="26"/>
      <c r="G63" s="60"/>
      <c r="H63" s="61"/>
      <c r="I63" s="60"/>
      <c r="J63" s="62"/>
      <c r="K63" s="63"/>
      <c r="L63" s="64"/>
      <c r="M63" s="65"/>
      <c r="N63" s="65"/>
      <c r="P63" s="65"/>
      <c r="Q63" s="67"/>
      <c r="R63" s="68"/>
      <c r="S63" s="69"/>
      <c r="Y63" s="56">
        <f t="shared" si="8"/>
        <v>0</v>
      </c>
      <c r="Z63" s="56">
        <f t="shared" si="9"/>
        <v>1</v>
      </c>
    </row>
    <row r="64" spans="1:27" x14ac:dyDescent="0.25">
      <c r="A64" s="41" t="s">
        <v>19</v>
      </c>
      <c r="B64" s="42" t="s">
        <v>26</v>
      </c>
      <c r="C64" s="42" t="s">
        <v>27</v>
      </c>
      <c r="D64" s="72"/>
      <c r="F64" s="44">
        <f ca="1">OFFSET(EMBRACO!G64,0,COUNTA(EMBRACO!H64:K64)-1)</f>
        <v>43068</v>
      </c>
      <c r="G64" s="45">
        <f ca="1">OFFSET(EMBRACO!G65,0,COUNTA(EMBRACO!H65:K65)-1)</f>
        <v>14</v>
      </c>
      <c r="H64" s="46">
        <f ca="1">OFFSET(EMBRACO!G64,0,COUNTA(EMBRACO!G64:K64))</f>
        <v>43083</v>
      </c>
      <c r="I64" s="45">
        <f ca="1">OFFSET(EMBRACO!G65,0,COUNTA(EMBRACO!H65:K65))</f>
        <v>14</v>
      </c>
      <c r="J64" s="47">
        <f t="shared" ref="J64" ca="1" si="111">IF(I64="","",I64-G64)</f>
        <v>0</v>
      </c>
      <c r="K64" s="48">
        <f ca="1">IFERROR(J64/(H64-F64),"")</f>
        <v>0</v>
      </c>
      <c r="L64" s="29"/>
      <c r="M64" s="49">
        <f t="shared" ca="1" si="98"/>
        <v>14</v>
      </c>
      <c r="N64" s="49">
        <f t="shared" ca="1" si="99"/>
        <v>500</v>
      </c>
      <c r="O64" s="50" t="str">
        <f t="shared" ca="1" si="100"/>
        <v/>
      </c>
      <c r="P64" s="51">
        <f t="shared" ca="1" si="101"/>
        <v>0</v>
      </c>
      <c r="R64" s="52" t="str">
        <f t="shared" ca="1" si="12"/>
        <v/>
      </c>
      <c r="S64" s="53">
        <f t="shared" ca="1" si="13"/>
        <v>0</v>
      </c>
      <c r="Y64" s="56">
        <f t="shared" ca="1" si="8"/>
        <v>2.8000000000000001E-2</v>
      </c>
      <c r="Z64" s="56">
        <f t="shared" ca="1" si="9"/>
        <v>1</v>
      </c>
    </row>
    <row r="65" spans="1:26" x14ac:dyDescent="0.25">
      <c r="A65" s="57"/>
      <c r="B65" s="58"/>
      <c r="C65" s="58"/>
      <c r="D65" s="73"/>
      <c r="E65" s="59"/>
      <c r="F65" s="26"/>
      <c r="G65" s="60"/>
      <c r="H65" s="61"/>
      <c r="I65" s="60"/>
      <c r="J65" s="62"/>
      <c r="K65" s="63"/>
      <c r="L65" s="64"/>
      <c r="M65" s="65"/>
      <c r="N65" s="65"/>
      <c r="P65" s="65"/>
      <c r="Q65" s="67"/>
      <c r="R65" s="68"/>
      <c r="S65" s="69"/>
      <c r="Y65" s="56">
        <f t="shared" si="8"/>
        <v>0</v>
      </c>
      <c r="Z65" s="56">
        <f t="shared" si="9"/>
        <v>1</v>
      </c>
    </row>
    <row r="66" spans="1:26" x14ac:dyDescent="0.25">
      <c r="A66" s="41" t="s">
        <v>19</v>
      </c>
      <c r="B66" s="42" t="s">
        <v>28</v>
      </c>
      <c r="C66" s="42" t="s">
        <v>29</v>
      </c>
      <c r="D66" s="72"/>
      <c r="F66" s="44">
        <f ca="1">OFFSET(EMBRACO!G66,0,COUNTA(EMBRACO!H66:K66)-1)</f>
        <v>43068</v>
      </c>
      <c r="G66" s="45">
        <f ca="1">OFFSET(EMBRACO!G67,0,COUNTA(EMBRACO!H67:K67)-1)</f>
        <v>1264</v>
      </c>
      <c r="H66" s="46">
        <f ca="1">OFFSET(EMBRACO!G66,0,COUNTA(EMBRACO!G66:K66))</f>
        <v>43083</v>
      </c>
      <c r="I66" s="45">
        <f ca="1">OFFSET(EMBRACO!G67,0,COUNTA(EMBRACO!H67:K67))</f>
        <v>1346</v>
      </c>
      <c r="J66" s="47">
        <f t="shared" ref="J66" ca="1" si="112">IF(I66="","",I66-G66)</f>
        <v>82</v>
      </c>
      <c r="K66" s="48">
        <f ca="1">IFERROR(J66/(H66-F66),"")</f>
        <v>5.4666666666666668</v>
      </c>
      <c r="L66" s="29"/>
      <c r="M66" s="49">
        <f t="shared" ca="1" si="98"/>
        <v>1499.0666666666666</v>
      </c>
      <c r="N66" s="49">
        <f t="shared" ca="1" si="99"/>
        <v>1500</v>
      </c>
      <c r="O66" s="50">
        <f t="shared" ca="1" si="100"/>
        <v>43111.341463414632</v>
      </c>
      <c r="P66" s="51">
        <f t="shared" ca="1" si="101"/>
        <v>0.34146341463201679</v>
      </c>
      <c r="R66" s="52" t="str">
        <f t="shared" ca="1" si="12"/>
        <v/>
      </c>
      <c r="S66" s="53">
        <f t="shared" ca="1" si="13"/>
        <v>0</v>
      </c>
      <c r="Y66" s="56">
        <f t="shared" ca="1" si="8"/>
        <v>2.9981333333333331</v>
      </c>
      <c r="Z66" s="56">
        <f t="shared" ca="1" si="9"/>
        <v>3</v>
      </c>
    </row>
    <row r="67" spans="1:26" x14ac:dyDescent="0.25">
      <c r="A67" s="57"/>
      <c r="B67" s="58"/>
      <c r="C67" s="58"/>
      <c r="D67" s="73"/>
      <c r="E67" s="59"/>
      <c r="F67" s="26"/>
      <c r="G67" s="60"/>
      <c r="H67" s="61"/>
      <c r="I67" s="60"/>
      <c r="J67" s="62"/>
      <c r="K67" s="63"/>
      <c r="L67" s="64"/>
      <c r="M67" s="65"/>
      <c r="N67" s="65"/>
      <c r="P67" s="65"/>
      <c r="Q67" s="67"/>
      <c r="R67" s="68"/>
      <c r="S67" s="69"/>
      <c r="Y67" s="56">
        <f t="shared" si="8"/>
        <v>0</v>
      </c>
      <c r="Z67" s="56">
        <f t="shared" si="9"/>
        <v>1</v>
      </c>
    </row>
    <row r="68" spans="1:26" x14ac:dyDescent="0.25">
      <c r="A68" s="41" t="s">
        <v>19</v>
      </c>
      <c r="B68" s="42" t="s">
        <v>30</v>
      </c>
      <c r="C68" s="42" t="s">
        <v>31</v>
      </c>
      <c r="D68" s="72"/>
      <c r="F68" s="44">
        <f ca="1">OFFSET(EMBRACO!G68,0,COUNTA(EMBRACO!H68:K68)-1)</f>
        <v>43062</v>
      </c>
      <c r="G68" s="45">
        <f ca="1">OFFSET(EMBRACO!G69,0,COUNTA(EMBRACO!H69:K69)-1)</f>
        <v>789</v>
      </c>
      <c r="H68" s="46">
        <f ca="1">OFFSET(EMBRACO!G68,0,COUNTA(EMBRACO!G68:K68))</f>
        <v>43083</v>
      </c>
      <c r="I68" s="45">
        <f ca="1">OFFSET(EMBRACO!G69,0,COUNTA(EMBRACO!H69:K69))</f>
        <v>789</v>
      </c>
      <c r="J68" s="47">
        <f t="shared" ref="J68" ca="1" si="113">IF(I68="","",I68-G68)</f>
        <v>0</v>
      </c>
      <c r="K68" s="48">
        <f ca="1">IFERROR(J68/(H68-F68),"")</f>
        <v>0</v>
      </c>
      <c r="L68" s="29"/>
      <c r="M68" s="49">
        <f t="shared" ca="1" si="98"/>
        <v>789</v>
      </c>
      <c r="N68" s="49">
        <f t="shared" ca="1" si="99"/>
        <v>1000</v>
      </c>
      <c r="O68" s="50" t="str">
        <f t="shared" ca="1" si="100"/>
        <v/>
      </c>
      <c r="P68" s="51">
        <f t="shared" ca="1" si="101"/>
        <v>0</v>
      </c>
      <c r="R68" s="52" t="str">
        <f t="shared" ca="1" si="12"/>
        <v/>
      </c>
      <c r="S68" s="53">
        <f t="shared" ca="1" si="13"/>
        <v>0</v>
      </c>
      <c r="Y68" s="56">
        <f t="shared" ca="1" si="8"/>
        <v>1.5780000000000001</v>
      </c>
      <c r="Z68" s="56">
        <f t="shared" ca="1" si="9"/>
        <v>2</v>
      </c>
    </row>
    <row r="69" spans="1:26" x14ac:dyDescent="0.25">
      <c r="A69" s="57"/>
      <c r="B69" s="58"/>
      <c r="C69" s="58"/>
      <c r="D69" s="73"/>
      <c r="E69" s="59"/>
      <c r="F69" s="26"/>
      <c r="G69" s="60"/>
      <c r="H69" s="61"/>
      <c r="I69" s="60"/>
      <c r="J69" s="62"/>
      <c r="K69" s="63"/>
      <c r="L69" s="64"/>
      <c r="M69" s="65"/>
      <c r="N69" s="65"/>
      <c r="P69" s="65"/>
      <c r="Q69" s="67"/>
      <c r="R69" s="68"/>
      <c r="S69" s="69"/>
      <c r="Y69" s="56">
        <f t="shared" si="8"/>
        <v>0</v>
      </c>
      <c r="Z69" s="56">
        <f t="shared" si="9"/>
        <v>1</v>
      </c>
    </row>
    <row r="70" spans="1:26" x14ac:dyDescent="0.25">
      <c r="A70" s="41" t="s">
        <v>19</v>
      </c>
      <c r="B70" s="42" t="s">
        <v>32</v>
      </c>
      <c r="C70" s="42" t="s">
        <v>33</v>
      </c>
      <c r="D70" s="72"/>
      <c r="F70" s="44">
        <f ca="1">OFFSET(EMBRACO!G70,0,COUNTA(EMBRACO!H70:K70)-1)</f>
        <v>43069</v>
      </c>
      <c r="G70" s="45">
        <f ca="1">OFFSET(EMBRACO!G71,0,COUNTA(EMBRACO!H71:K71)-1)</f>
        <v>906</v>
      </c>
      <c r="H70" s="46">
        <f ca="1">OFFSET(EMBRACO!G70,0,COUNTA(EMBRACO!G70:K70))</f>
        <v>43083</v>
      </c>
      <c r="I70" s="45">
        <f ca="1">OFFSET(EMBRACO!G71,0,COUNTA(EMBRACO!H71:K71))</f>
        <v>987</v>
      </c>
      <c r="J70" s="47">
        <f t="shared" ref="J70" ca="1" si="114">IF(I70="","",I70-G70)</f>
        <v>81</v>
      </c>
      <c r="K70" s="48">
        <f ca="1">IFERROR(J70/(H70-F70),"")</f>
        <v>5.7857142857142856</v>
      </c>
      <c r="L70" s="29"/>
      <c r="M70" s="49">
        <f t="shared" ca="1" si="98"/>
        <v>1149</v>
      </c>
      <c r="N70" s="49">
        <f t="shared" ca="1" si="99"/>
        <v>1500</v>
      </c>
      <c r="O70" s="50">
        <f t="shared" ca="1" si="100"/>
        <v>43241</v>
      </c>
      <c r="P70" s="51">
        <f t="shared" ca="1" si="101"/>
        <v>130</v>
      </c>
      <c r="R70" s="52" t="str">
        <f t="shared" ca="1" si="12"/>
        <v>Verificar se fez a revisão de</v>
      </c>
      <c r="S70" s="53">
        <f t="shared" ca="1" si="13"/>
        <v>1000</v>
      </c>
      <c r="Y70" s="56">
        <f t="shared" ca="1" si="8"/>
        <v>2.298</v>
      </c>
      <c r="Z70" s="56">
        <f t="shared" ca="1" si="9"/>
        <v>3</v>
      </c>
    </row>
    <row r="71" spans="1:26" x14ac:dyDescent="0.25">
      <c r="A71" s="57"/>
      <c r="B71" s="58"/>
      <c r="C71" s="58"/>
      <c r="D71" s="73"/>
      <c r="E71" s="59"/>
      <c r="F71" s="26"/>
      <c r="G71" s="60"/>
      <c r="H71" s="61"/>
      <c r="I71" s="60"/>
      <c r="J71" s="62"/>
      <c r="K71" s="63"/>
      <c r="L71" s="64"/>
      <c r="M71" s="65"/>
      <c r="N71" s="65"/>
      <c r="P71" s="65"/>
      <c r="Q71" s="67"/>
      <c r="R71" s="68"/>
      <c r="S71" s="69"/>
      <c r="Y71" s="56">
        <f t="shared" ref="Y71:Y111" si="115">IFERROR(M71/500,"")</f>
        <v>0</v>
      </c>
      <c r="Z71" s="56">
        <f t="shared" ref="Z71:Z111" si="116">IFERROR(INT(Y71)+1,"")</f>
        <v>1</v>
      </c>
    </row>
    <row r="72" spans="1:26" x14ac:dyDescent="0.25">
      <c r="A72" s="41" t="s">
        <v>19</v>
      </c>
      <c r="B72" s="42" t="s">
        <v>34</v>
      </c>
      <c r="C72" s="42" t="s">
        <v>35</v>
      </c>
      <c r="D72" s="72"/>
      <c r="F72" s="44">
        <f ca="1">OFFSET(EMBRACO!G72,0,COUNTA(EMBRACO!H72:K72)-1)</f>
        <v>43068</v>
      </c>
      <c r="G72" s="45">
        <f ca="1">OFFSET(EMBRACO!G73,0,COUNTA(EMBRACO!H73:K73)-1)</f>
        <v>873</v>
      </c>
      <c r="H72" s="46">
        <f ca="1">OFFSET(EMBRACO!G72,0,COUNTA(EMBRACO!G72:K72))</f>
        <v>43083</v>
      </c>
      <c r="I72" s="45">
        <f ca="1">OFFSET(EMBRACO!G73,0,COUNTA(EMBRACO!H73:K73))</f>
        <v>974</v>
      </c>
      <c r="J72" s="47">
        <f t="shared" ref="J72" ca="1" si="117">IF(I72="","",I72-G72)</f>
        <v>101</v>
      </c>
      <c r="K72" s="48">
        <f ca="1">IFERROR(J72/(H72-F72),"")</f>
        <v>6.7333333333333334</v>
      </c>
      <c r="L72" s="29"/>
      <c r="M72" s="49">
        <f t="shared" ca="1" si="98"/>
        <v>1162.5333333333333</v>
      </c>
      <c r="N72" s="49">
        <f t="shared" ca="1" si="99"/>
        <v>1500</v>
      </c>
      <c r="O72" s="50">
        <f t="shared" ca="1" si="100"/>
        <v>43211.237623762376</v>
      </c>
      <c r="P72" s="51">
        <f t="shared" ca="1" si="101"/>
        <v>100.23762376237573</v>
      </c>
      <c r="R72" s="52" t="str">
        <f t="shared" ca="1" si="12"/>
        <v>Verificar se fez a revisão de</v>
      </c>
      <c r="S72" s="53">
        <f t="shared" ca="1" si="13"/>
        <v>1000</v>
      </c>
      <c r="Y72" s="56">
        <f t="shared" ca="1" si="115"/>
        <v>2.3250666666666664</v>
      </c>
      <c r="Z72" s="56">
        <f t="shared" ca="1" si="116"/>
        <v>3</v>
      </c>
    </row>
    <row r="73" spans="1:26" x14ac:dyDescent="0.25">
      <c r="A73" s="57"/>
      <c r="B73" s="58"/>
      <c r="C73" s="58"/>
      <c r="D73" s="73"/>
      <c r="E73" s="59"/>
      <c r="F73" s="26"/>
      <c r="G73" s="60"/>
      <c r="H73" s="61"/>
      <c r="I73" s="60"/>
      <c r="J73" s="62"/>
      <c r="K73" s="63"/>
      <c r="L73" s="64"/>
      <c r="M73" s="65"/>
      <c r="N73" s="65"/>
      <c r="P73" s="65"/>
      <c r="Q73" s="67"/>
      <c r="R73" s="68"/>
      <c r="S73" s="69"/>
      <c r="Y73" s="56">
        <f t="shared" si="115"/>
        <v>0</v>
      </c>
      <c r="Z73" s="56">
        <f t="shared" si="116"/>
        <v>1</v>
      </c>
    </row>
    <row r="74" spans="1:26" x14ac:dyDescent="0.25">
      <c r="A74" s="41" t="s">
        <v>19</v>
      </c>
      <c r="B74" s="42" t="s">
        <v>36</v>
      </c>
      <c r="C74" s="42" t="s">
        <v>37</v>
      </c>
      <c r="D74" s="72"/>
      <c r="F74" s="44">
        <f ca="1">OFFSET(EMBRACO!G74,0,COUNTA(EMBRACO!H74:K74)-1)</f>
        <v>43069</v>
      </c>
      <c r="G74" s="45">
        <f ca="1">OFFSET(EMBRACO!G75,0,COUNTA(EMBRACO!H75:K75)-1)</f>
        <v>826</v>
      </c>
      <c r="H74" s="46">
        <f ca="1">OFFSET(EMBRACO!G74,0,COUNTA(EMBRACO!G74:K74))</f>
        <v>43083</v>
      </c>
      <c r="I74" s="45">
        <f ca="1">OFFSET(EMBRACO!G75,0,COUNTA(EMBRACO!H75:K75))</f>
        <v>916</v>
      </c>
      <c r="J74" s="47">
        <f t="shared" ref="J74" ca="1" si="118">IF(I74="","",I74-G74)</f>
        <v>90</v>
      </c>
      <c r="K74" s="48">
        <f ca="1">IFERROR(J74/(H74-F74),"")</f>
        <v>6.4285714285714288</v>
      </c>
      <c r="L74" s="29"/>
      <c r="M74" s="49">
        <f t="shared" ca="1" si="98"/>
        <v>1096</v>
      </c>
      <c r="N74" s="49">
        <f t="shared" ca="1" si="99"/>
        <v>1500</v>
      </c>
      <c r="O74" s="50">
        <f t="shared" ca="1" si="100"/>
        <v>43245.666666666664</v>
      </c>
      <c r="P74" s="51">
        <f t="shared" ca="1" si="101"/>
        <v>134.66666666666424</v>
      </c>
      <c r="R74" s="52" t="str">
        <f t="shared" ca="1" si="12"/>
        <v>Verificar se fez a revisão de</v>
      </c>
      <c r="S74" s="53">
        <f t="shared" ca="1" si="13"/>
        <v>1000</v>
      </c>
      <c r="Y74" s="56">
        <f t="shared" ca="1" si="115"/>
        <v>2.1920000000000002</v>
      </c>
      <c r="Z74" s="56">
        <f t="shared" ca="1" si="116"/>
        <v>3</v>
      </c>
    </row>
    <row r="75" spans="1:26" x14ac:dyDescent="0.25">
      <c r="A75" s="57"/>
      <c r="B75" s="58"/>
      <c r="C75" s="58"/>
      <c r="D75" s="73"/>
      <c r="E75" s="59"/>
      <c r="F75" s="26"/>
      <c r="G75" s="60"/>
      <c r="H75" s="61"/>
      <c r="I75" s="60"/>
      <c r="J75" s="62"/>
      <c r="K75" s="63"/>
      <c r="L75" s="64"/>
      <c r="M75" s="65"/>
      <c r="N75" s="65"/>
      <c r="P75" s="65"/>
      <c r="Q75" s="67"/>
      <c r="R75" s="68"/>
      <c r="S75" s="69"/>
      <c r="Y75" s="56">
        <f t="shared" si="115"/>
        <v>0</v>
      </c>
      <c r="Z75" s="56">
        <f t="shared" si="116"/>
        <v>1</v>
      </c>
    </row>
    <row r="76" spans="1:26" x14ac:dyDescent="0.25">
      <c r="A76" s="41" t="s">
        <v>19</v>
      </c>
      <c r="B76" s="42" t="s">
        <v>38</v>
      </c>
      <c r="C76" s="42" t="s">
        <v>39</v>
      </c>
      <c r="D76" s="72"/>
      <c r="F76" s="44">
        <f ca="1">OFFSET(EMBRACO!G76,0,COUNTA(EMBRACO!H76:K76)-1)</f>
        <v>43068</v>
      </c>
      <c r="G76" s="45">
        <f ca="1">OFFSET(EMBRACO!G77,0,COUNTA(EMBRACO!H77:K77)-1)</f>
        <v>600</v>
      </c>
      <c r="H76" s="46">
        <f ca="1">OFFSET(EMBRACO!G76,0,COUNTA(EMBRACO!G76:K76))</f>
        <v>43083</v>
      </c>
      <c r="I76" s="45">
        <f ca="1">OFFSET(EMBRACO!G77,0,COUNTA(EMBRACO!H77:K77))</f>
        <v>671</v>
      </c>
      <c r="J76" s="47">
        <f t="shared" ref="J76" ca="1" si="119">IF(I76="","",I76-G76)</f>
        <v>71</v>
      </c>
      <c r="K76" s="48">
        <f ca="1">IFERROR(J76/(H76-F76),"")</f>
        <v>4.7333333333333334</v>
      </c>
      <c r="L76" s="29"/>
      <c r="M76" s="49">
        <f t="shared" ca="1" si="98"/>
        <v>803.5333333333333</v>
      </c>
      <c r="N76" s="49">
        <f t="shared" ca="1" si="99"/>
        <v>1000</v>
      </c>
      <c r="O76" s="50">
        <f t="shared" ca="1" si="100"/>
        <v>43194.014084507042</v>
      </c>
      <c r="P76" s="51">
        <f t="shared" ca="1" si="101"/>
        <v>83.014084507041844</v>
      </c>
      <c r="R76" s="52" t="str">
        <f t="shared" ca="1" si="12"/>
        <v/>
      </c>
      <c r="S76" s="53">
        <f t="shared" ca="1" si="13"/>
        <v>0</v>
      </c>
      <c r="Y76" s="56">
        <f t="shared" ca="1" si="115"/>
        <v>1.6070666666666666</v>
      </c>
      <c r="Z76" s="56">
        <f t="shared" ca="1" si="116"/>
        <v>2</v>
      </c>
    </row>
    <row r="77" spans="1:26" x14ac:dyDescent="0.25">
      <c r="A77" s="57"/>
      <c r="B77" s="58"/>
      <c r="C77" s="58"/>
      <c r="D77" s="73"/>
      <c r="E77" s="59"/>
      <c r="F77" s="26"/>
      <c r="G77" s="60"/>
      <c r="H77" s="61"/>
      <c r="I77" s="60"/>
      <c r="J77" s="62"/>
      <c r="K77" s="63"/>
      <c r="L77" s="64"/>
      <c r="M77" s="65"/>
      <c r="N77" s="65"/>
      <c r="P77" s="65"/>
      <c r="Q77" s="67"/>
      <c r="R77" s="68"/>
      <c r="S77" s="69"/>
      <c r="Y77" s="56">
        <f t="shared" si="115"/>
        <v>0</v>
      </c>
      <c r="Z77" s="56">
        <f t="shared" si="116"/>
        <v>1</v>
      </c>
    </row>
    <row r="78" spans="1:26" x14ac:dyDescent="0.25">
      <c r="A78" s="41" t="s">
        <v>19</v>
      </c>
      <c r="B78" s="42" t="s">
        <v>40</v>
      </c>
      <c r="C78" s="42" t="s">
        <v>41</v>
      </c>
      <c r="D78" s="72"/>
      <c r="F78" s="44">
        <f ca="1">OFFSET(EMBRACO!G78,0,COUNTA(EMBRACO!H78:K78)-1)</f>
        <v>43067</v>
      </c>
      <c r="G78" s="45">
        <f ca="1">OFFSET(EMBRACO!G79,0,COUNTA(EMBRACO!H79:K79)-1)</f>
        <v>735</v>
      </c>
      <c r="H78" s="46">
        <f ca="1">OFFSET(EMBRACO!G78,0,COUNTA(EMBRACO!G78:K78))</f>
        <v>43083</v>
      </c>
      <c r="I78" s="45">
        <f ca="1">OFFSET(EMBRACO!G79,0,COUNTA(EMBRACO!H79:K79))</f>
        <v>808</v>
      </c>
      <c r="J78" s="47">
        <f t="shared" ref="J78" ca="1" si="120">IF(I78="","",I78-G78)</f>
        <v>73</v>
      </c>
      <c r="K78" s="48">
        <f ca="1">IFERROR(J78/(H78-F78),"")</f>
        <v>4.5625</v>
      </c>
      <c r="L78" s="29"/>
      <c r="M78" s="49">
        <f t="shared" ca="1" si="98"/>
        <v>935.75</v>
      </c>
      <c r="N78" s="49">
        <f t="shared" ca="1" si="99"/>
        <v>1000</v>
      </c>
      <c r="O78" s="50">
        <f t="shared" ca="1" si="100"/>
        <v>43137.404109589042</v>
      </c>
      <c r="P78" s="51">
        <f t="shared" ca="1" si="101"/>
        <v>26.404109589042491</v>
      </c>
      <c r="R78" s="52" t="str">
        <f t="shared" ca="1" si="12"/>
        <v/>
      </c>
      <c r="S78" s="53">
        <f t="shared" ca="1" si="13"/>
        <v>0</v>
      </c>
      <c r="Y78" s="56">
        <f t="shared" ca="1" si="115"/>
        <v>1.8714999999999999</v>
      </c>
      <c r="Z78" s="56">
        <f t="shared" ca="1" si="116"/>
        <v>2</v>
      </c>
    </row>
    <row r="79" spans="1:26" x14ac:dyDescent="0.25">
      <c r="A79" s="57"/>
      <c r="B79" s="58"/>
      <c r="C79" s="58"/>
      <c r="D79" s="73"/>
      <c r="E79" s="59"/>
      <c r="F79" s="26"/>
      <c r="G79" s="60"/>
      <c r="H79" s="61"/>
      <c r="I79" s="60"/>
      <c r="J79" s="62"/>
      <c r="K79" s="63"/>
      <c r="L79" s="64"/>
      <c r="M79" s="65"/>
      <c r="N79" s="65"/>
      <c r="P79" s="65"/>
      <c r="Q79" s="67"/>
      <c r="R79" s="68"/>
      <c r="S79" s="69"/>
      <c r="Y79" s="56">
        <f t="shared" si="115"/>
        <v>0</v>
      </c>
      <c r="Z79" s="56">
        <f t="shared" si="116"/>
        <v>1</v>
      </c>
    </row>
    <row r="80" spans="1:26" x14ac:dyDescent="0.25">
      <c r="A80" s="41" t="s">
        <v>19</v>
      </c>
      <c r="B80" s="42" t="s">
        <v>42</v>
      </c>
      <c r="C80" s="42" t="s">
        <v>43</v>
      </c>
      <c r="D80" s="72"/>
      <c r="F80" s="44">
        <f ca="1">OFFSET(EMBRACO!G80,0,COUNTA(EMBRACO!H80:K80)-1)</f>
        <v>43068</v>
      </c>
      <c r="G80" s="45">
        <f ca="1">OFFSET(EMBRACO!G81,0,COUNTA(EMBRACO!H81:K81)-1)</f>
        <v>1090</v>
      </c>
      <c r="H80" s="46">
        <f ca="1">OFFSET(EMBRACO!G80,0,COUNTA(EMBRACO!G80:K80))</f>
        <v>43083</v>
      </c>
      <c r="I80" s="45">
        <f ca="1">OFFSET(EMBRACO!G81,0,COUNTA(EMBRACO!H81:K81))</f>
        <v>1090</v>
      </c>
      <c r="J80" s="47">
        <f t="shared" ref="J80" ca="1" si="121">IF(I80="","",I80-G80)</f>
        <v>0</v>
      </c>
      <c r="K80" s="48">
        <f ca="1">IFERROR(J80/(H80-F80),"")</f>
        <v>0</v>
      </c>
      <c r="L80" s="29"/>
      <c r="M80" s="49">
        <f t="shared" ca="1" si="98"/>
        <v>1090</v>
      </c>
      <c r="N80" s="49">
        <f t="shared" ca="1" si="99"/>
        <v>1500</v>
      </c>
      <c r="O80" s="50" t="str">
        <f t="shared" ca="1" si="100"/>
        <v/>
      </c>
      <c r="P80" s="51">
        <f t="shared" ca="1" si="101"/>
        <v>0</v>
      </c>
      <c r="R80" s="52" t="str">
        <f t="shared" ca="1" si="12"/>
        <v/>
      </c>
      <c r="S80" s="53">
        <f t="shared" ca="1" si="13"/>
        <v>0</v>
      </c>
      <c r="Y80" s="56">
        <f t="shared" ca="1" si="115"/>
        <v>2.1800000000000002</v>
      </c>
      <c r="Z80" s="56">
        <f t="shared" ca="1" si="116"/>
        <v>3</v>
      </c>
    </row>
    <row r="81" spans="1:26" x14ac:dyDescent="0.25">
      <c r="A81" s="57"/>
      <c r="B81" s="58"/>
      <c r="C81" s="58"/>
      <c r="D81" s="73"/>
      <c r="E81" s="59"/>
      <c r="F81" s="26"/>
      <c r="G81" s="60"/>
      <c r="H81" s="61"/>
      <c r="I81" s="60"/>
      <c r="J81" s="62"/>
      <c r="K81" s="63"/>
      <c r="L81" s="64"/>
      <c r="M81" s="65"/>
      <c r="N81" s="65"/>
      <c r="P81" s="65"/>
      <c r="Q81" s="67"/>
      <c r="R81" s="68"/>
      <c r="S81" s="69"/>
      <c r="Y81" s="56">
        <f t="shared" si="115"/>
        <v>0</v>
      </c>
      <c r="Z81" s="56">
        <f t="shared" si="116"/>
        <v>1</v>
      </c>
    </row>
    <row r="82" spans="1:26" x14ac:dyDescent="0.25">
      <c r="A82" s="41" t="s">
        <v>19</v>
      </c>
      <c r="B82" s="42" t="s">
        <v>44</v>
      </c>
      <c r="C82" s="42" t="s">
        <v>45</v>
      </c>
      <c r="D82" s="72"/>
      <c r="F82" s="44">
        <f ca="1">OFFSET(EMBRACO!G82,0,COUNTA(EMBRACO!H82:K82)-1)</f>
        <v>43068</v>
      </c>
      <c r="G82" s="45">
        <f ca="1">OFFSET(EMBRACO!G83,0,COUNTA(EMBRACO!H83:K83)-1)</f>
        <v>674</v>
      </c>
      <c r="H82" s="46">
        <f ca="1">OFFSET(EMBRACO!G82,0,COUNTA(EMBRACO!G82:K82))</f>
        <v>43083</v>
      </c>
      <c r="I82" s="45">
        <f ca="1">OFFSET(EMBRACO!G83,0,COUNTA(EMBRACO!H83:K83))</f>
        <v>735</v>
      </c>
      <c r="J82" s="47">
        <f t="shared" ref="J82" ca="1" si="122">IF(I82="","",I82-G82)</f>
        <v>61</v>
      </c>
      <c r="K82" s="48">
        <f ca="1">IFERROR(J82/(H82-F82),"")</f>
        <v>4.0666666666666664</v>
      </c>
      <c r="L82" s="29"/>
      <c r="M82" s="49">
        <f t="shared" ca="1" si="98"/>
        <v>848.86666666666667</v>
      </c>
      <c r="N82" s="49">
        <f t="shared" ca="1" si="99"/>
        <v>1000</v>
      </c>
      <c r="O82" s="50">
        <f t="shared" ca="1" si="100"/>
        <v>43185.327868852459</v>
      </c>
      <c r="P82" s="51">
        <f t="shared" ca="1" si="101"/>
        <v>74.327868852458778</v>
      </c>
      <c r="R82" s="52" t="str">
        <f t="shared" ca="1" si="12"/>
        <v/>
      </c>
      <c r="S82" s="53">
        <f t="shared" ca="1" si="13"/>
        <v>0</v>
      </c>
      <c r="Y82" s="56">
        <f t="shared" ca="1" si="115"/>
        <v>1.6977333333333333</v>
      </c>
      <c r="Z82" s="56">
        <f t="shared" ca="1" si="116"/>
        <v>2</v>
      </c>
    </row>
    <row r="83" spans="1:26" x14ac:dyDescent="0.25">
      <c r="A83" s="57"/>
      <c r="B83" s="58"/>
      <c r="C83" s="58"/>
      <c r="D83" s="73"/>
      <c r="E83" s="59"/>
      <c r="F83" s="26"/>
      <c r="G83" s="60"/>
      <c r="H83" s="61"/>
      <c r="I83" s="60"/>
      <c r="J83" s="62"/>
      <c r="K83" s="63"/>
      <c r="L83" s="64"/>
      <c r="M83" s="65"/>
      <c r="N83" s="65"/>
      <c r="P83" s="65"/>
      <c r="Q83" s="67"/>
      <c r="R83" s="68"/>
      <c r="S83" s="69"/>
      <c r="Y83" s="56">
        <f t="shared" si="115"/>
        <v>0</v>
      </c>
      <c r="Z83" s="56">
        <f t="shared" si="116"/>
        <v>1</v>
      </c>
    </row>
    <row r="84" spans="1:26" x14ac:dyDescent="0.25">
      <c r="A84" s="41" t="s">
        <v>19</v>
      </c>
      <c r="B84" s="42" t="s">
        <v>46</v>
      </c>
      <c r="C84" s="42" t="s">
        <v>47</v>
      </c>
      <c r="D84" s="72"/>
      <c r="F84" s="44">
        <f ca="1">OFFSET(EMBRACO!G84,0,COUNTA(EMBRACO!H84:K84)-1)</f>
        <v>43068</v>
      </c>
      <c r="G84" s="45">
        <f ca="1">OFFSET(EMBRACO!G85,0,COUNTA(EMBRACO!H85:K85)-1)</f>
        <v>1561</v>
      </c>
      <c r="H84" s="46">
        <f ca="1">OFFSET(EMBRACO!G84,0,COUNTA(EMBRACO!G84:K84))</f>
        <v>43083</v>
      </c>
      <c r="I84" s="45">
        <f ca="1">OFFSET(EMBRACO!G85,0,COUNTA(EMBRACO!H85:K85))</f>
        <v>1708</v>
      </c>
      <c r="J84" s="47">
        <f t="shared" ref="J84" ca="1" si="123">IF(I84="","",I84-G84)</f>
        <v>147</v>
      </c>
      <c r="K84" s="48">
        <f ca="1">IFERROR(J84/(H84-F84),"")</f>
        <v>9.8000000000000007</v>
      </c>
      <c r="L84" s="29"/>
      <c r="M84" s="49">
        <f t="shared" ca="1" si="98"/>
        <v>1982.4</v>
      </c>
      <c r="N84" s="49">
        <f t="shared" ca="1" si="99"/>
        <v>2000</v>
      </c>
      <c r="O84" s="50">
        <f t="shared" ca="1" si="100"/>
        <v>43114.591836734697</v>
      </c>
      <c r="P84" s="51">
        <f t="shared" ca="1" si="101"/>
        <v>3.5918367346966988</v>
      </c>
      <c r="R84" s="52" t="str">
        <f t="shared" ca="1" si="12"/>
        <v/>
      </c>
      <c r="S84" s="53">
        <f t="shared" ca="1" si="13"/>
        <v>0</v>
      </c>
      <c r="Y84" s="56">
        <f t="shared" ca="1" si="115"/>
        <v>3.9648000000000003</v>
      </c>
      <c r="Z84" s="56">
        <f t="shared" ca="1" si="116"/>
        <v>4</v>
      </c>
    </row>
    <row r="85" spans="1:26" x14ac:dyDescent="0.25">
      <c r="A85" s="57"/>
      <c r="B85" s="58"/>
      <c r="C85" s="58"/>
      <c r="D85" s="73"/>
      <c r="E85" s="59"/>
      <c r="F85" s="26"/>
      <c r="G85" s="60"/>
      <c r="H85" s="61"/>
      <c r="I85" s="60"/>
      <c r="J85" s="62"/>
      <c r="K85" s="63"/>
      <c r="L85" s="64"/>
      <c r="M85" s="65"/>
      <c r="N85" s="65"/>
      <c r="P85" s="65"/>
      <c r="Q85" s="67"/>
      <c r="R85" s="68"/>
      <c r="S85" s="69"/>
      <c r="Y85" s="56">
        <f t="shared" si="115"/>
        <v>0</v>
      </c>
      <c r="Z85" s="56">
        <f t="shared" si="116"/>
        <v>1</v>
      </c>
    </row>
    <row r="86" spans="1:26" x14ac:dyDescent="0.25">
      <c r="A86" s="41" t="s">
        <v>19</v>
      </c>
      <c r="B86" s="42" t="s">
        <v>48</v>
      </c>
      <c r="C86" s="42" t="s">
        <v>49</v>
      </c>
      <c r="D86" s="72"/>
      <c r="F86" s="44">
        <f ca="1">OFFSET(EMBRACO!G86,0,COUNTA(EMBRACO!H86:K86)-1)</f>
        <v>43066</v>
      </c>
      <c r="G86" s="45">
        <f ca="1">OFFSET(EMBRACO!G87,0,COUNTA(EMBRACO!H87:K87)-1)</f>
        <v>933</v>
      </c>
      <c r="H86" s="46">
        <f ca="1">OFFSET(EMBRACO!G86,0,COUNTA(EMBRACO!G86:K86))</f>
        <v>43083</v>
      </c>
      <c r="I86" s="45">
        <f ca="1">OFFSET(EMBRACO!G87,0,COUNTA(EMBRACO!H87:K87))</f>
        <v>933</v>
      </c>
      <c r="J86" s="47">
        <f t="shared" ref="J86" ca="1" si="124">IF(I86="","",I86-G86)</f>
        <v>0</v>
      </c>
      <c r="K86" s="48">
        <f ca="1">IFERROR(J86/(H86-F86),"")</f>
        <v>0</v>
      </c>
      <c r="L86" s="29"/>
      <c r="M86" s="49">
        <f t="shared" ca="1" si="98"/>
        <v>933</v>
      </c>
      <c r="N86" s="49">
        <f t="shared" ca="1" si="99"/>
        <v>1000</v>
      </c>
      <c r="O86" s="50" t="str">
        <f t="shared" ca="1" si="100"/>
        <v/>
      </c>
      <c r="P86" s="51">
        <f t="shared" ca="1" si="101"/>
        <v>0</v>
      </c>
      <c r="R86" s="52" t="str">
        <f t="shared" ca="1" si="12"/>
        <v/>
      </c>
      <c r="S86" s="53">
        <f t="shared" ca="1" si="13"/>
        <v>0</v>
      </c>
      <c r="Y86" s="56">
        <f t="shared" ca="1" si="115"/>
        <v>1.8660000000000001</v>
      </c>
      <c r="Z86" s="56">
        <f t="shared" ca="1" si="116"/>
        <v>2</v>
      </c>
    </row>
    <row r="87" spans="1:26" x14ac:dyDescent="0.25">
      <c r="A87" s="57"/>
      <c r="B87" s="58"/>
      <c r="C87" s="58"/>
      <c r="D87" s="73"/>
      <c r="E87" s="59"/>
      <c r="F87" s="26"/>
      <c r="G87" s="60"/>
      <c r="H87" s="61"/>
      <c r="I87" s="60"/>
      <c r="J87" s="62"/>
      <c r="K87" s="63"/>
      <c r="L87" s="64"/>
      <c r="M87" s="65"/>
      <c r="N87" s="65"/>
      <c r="P87" s="65"/>
      <c r="Q87" s="67"/>
      <c r="R87" s="68"/>
      <c r="S87" s="69"/>
      <c r="Y87" s="56">
        <f t="shared" si="115"/>
        <v>0</v>
      </c>
      <c r="Z87" s="56">
        <f t="shared" si="116"/>
        <v>1</v>
      </c>
    </row>
    <row r="88" spans="1:26" x14ac:dyDescent="0.25">
      <c r="A88" s="41" t="s">
        <v>19</v>
      </c>
      <c r="B88" s="42" t="s">
        <v>50</v>
      </c>
      <c r="C88" s="42" t="s">
        <v>51</v>
      </c>
      <c r="D88" s="72"/>
      <c r="F88" s="44">
        <f ca="1">OFFSET(EMBRACO!G88,0,COUNTA(EMBRACO!H88:K88)-1)</f>
        <v>43069</v>
      </c>
      <c r="G88" s="45">
        <f ca="1">OFFSET(EMBRACO!G89,0,COUNTA(EMBRACO!H89:K89)-1)</f>
        <v>1774</v>
      </c>
      <c r="H88" s="46">
        <f ca="1">OFFSET(EMBRACO!G88,0,COUNTA(EMBRACO!G88:K88))</f>
        <v>43083</v>
      </c>
      <c r="I88" s="45">
        <f ca="1">OFFSET(EMBRACO!G89,0,COUNTA(EMBRACO!H89:K89))</f>
        <v>1936</v>
      </c>
      <c r="J88" s="47">
        <f t="shared" ref="J88" ca="1" si="125">IF(I88="","",I88-G88)</f>
        <v>162</v>
      </c>
      <c r="K88" s="48">
        <f ca="1">IFERROR(J88/(H88-F88),"")</f>
        <v>11.571428571428571</v>
      </c>
      <c r="L88" s="29"/>
      <c r="M88" s="49">
        <f t="shared" ca="1" si="98"/>
        <v>2260</v>
      </c>
      <c r="N88" s="49">
        <f t="shared" ca="1" si="99"/>
        <v>2500</v>
      </c>
      <c r="O88" s="50">
        <f t="shared" ca="1" si="100"/>
        <v>43155.444444444445</v>
      </c>
      <c r="P88" s="51">
        <f t="shared" ca="1" si="101"/>
        <v>44.444444444445253</v>
      </c>
      <c r="R88" s="52" t="str">
        <f t="shared" ca="1" si="12"/>
        <v>Verificar se fez a revisão de</v>
      </c>
      <c r="S88" s="53">
        <f t="shared" ca="1" si="13"/>
        <v>2000</v>
      </c>
      <c r="Y88" s="56">
        <f t="shared" ca="1" si="115"/>
        <v>4.5199999999999996</v>
      </c>
      <c r="Z88" s="56">
        <f t="shared" ca="1" si="116"/>
        <v>5</v>
      </c>
    </row>
    <row r="89" spans="1:26" x14ac:dyDescent="0.25">
      <c r="A89" s="57"/>
      <c r="B89" s="58"/>
      <c r="C89" s="58"/>
      <c r="D89" s="73"/>
      <c r="E89" s="59"/>
      <c r="F89" s="26"/>
      <c r="G89" s="60"/>
      <c r="H89" s="61"/>
      <c r="I89" s="60"/>
      <c r="J89" s="62"/>
      <c r="K89" s="63"/>
      <c r="L89" s="64"/>
      <c r="M89" s="65"/>
      <c r="N89" s="65"/>
      <c r="P89" s="65"/>
      <c r="Q89" s="67"/>
      <c r="R89" s="68"/>
      <c r="S89" s="69"/>
      <c r="Y89" s="56">
        <f t="shared" si="115"/>
        <v>0</v>
      </c>
      <c r="Z89" s="56">
        <f t="shared" si="116"/>
        <v>1</v>
      </c>
    </row>
    <row r="90" spans="1:26" x14ac:dyDescent="0.25">
      <c r="A90" s="41" t="s">
        <v>19</v>
      </c>
      <c r="B90" s="42" t="s">
        <v>52</v>
      </c>
      <c r="C90" s="42" t="s">
        <v>53</v>
      </c>
      <c r="D90" s="72"/>
      <c r="F90" s="44">
        <f ca="1">OFFSET(EMBRACO!G90,0,COUNTA(EMBRACO!H90:K90)-1)</f>
        <v>0</v>
      </c>
      <c r="G90" s="45">
        <f ca="1">OFFSET(EMBRACO!G91,0,COUNTA(EMBRACO!H91:K91)-1)</f>
        <v>0</v>
      </c>
      <c r="H90" s="46">
        <f ca="1">OFFSET(EMBRACO!G90,0,COUNTA(EMBRACO!G90:K90))</f>
        <v>0</v>
      </c>
      <c r="I90" s="45">
        <f ca="1">OFFSET(EMBRACO!G91,0,COUNTA(EMBRACO!H91:K91))</f>
        <v>0</v>
      </c>
      <c r="J90" s="47">
        <f t="shared" ref="J90" ca="1" si="126">IF(I90="","",I90-G90)</f>
        <v>0</v>
      </c>
      <c r="K90" s="48" t="str">
        <f ca="1">IFERROR(J90/(H90-F90),"")</f>
        <v/>
      </c>
      <c r="L90" s="29"/>
      <c r="M90" s="49" t="str">
        <f t="shared" ca="1" si="98"/>
        <v/>
      </c>
      <c r="N90" s="49" t="str">
        <f t="shared" ca="1" si="99"/>
        <v/>
      </c>
      <c r="O90" s="50" t="str">
        <f t="shared" ca="1" si="100"/>
        <v/>
      </c>
      <c r="P90" s="51">
        <f t="shared" ca="1" si="101"/>
        <v>0</v>
      </c>
      <c r="R90" s="52" t="e">
        <f t="shared" ca="1" si="12"/>
        <v>#VALUE!</v>
      </c>
      <c r="S90" s="53" t="e">
        <f t="shared" ca="1" si="13"/>
        <v>#VALUE!</v>
      </c>
      <c r="Y90" s="56" t="str">
        <f t="shared" ca="1" si="115"/>
        <v/>
      </c>
      <c r="Z90" s="56" t="str">
        <f t="shared" ca="1" si="116"/>
        <v/>
      </c>
    </row>
    <row r="91" spans="1:26" x14ac:dyDescent="0.25">
      <c r="A91" s="57"/>
      <c r="B91" s="58"/>
      <c r="C91" s="58"/>
      <c r="D91" s="73"/>
      <c r="E91" s="59"/>
      <c r="F91" s="26"/>
      <c r="G91" s="60"/>
      <c r="H91" s="61"/>
      <c r="I91" s="60"/>
      <c r="J91" s="62"/>
      <c r="K91" s="63"/>
      <c r="L91" s="64"/>
      <c r="M91" s="65"/>
      <c r="N91" s="65"/>
      <c r="P91" s="65"/>
      <c r="Q91" s="67"/>
      <c r="R91" s="68"/>
      <c r="S91" s="69"/>
      <c r="Y91" s="56">
        <f t="shared" si="115"/>
        <v>0</v>
      </c>
      <c r="Z91" s="56">
        <f t="shared" si="116"/>
        <v>1</v>
      </c>
    </row>
    <row r="92" spans="1:26" x14ac:dyDescent="0.25">
      <c r="A92" s="41" t="s">
        <v>19</v>
      </c>
      <c r="B92" s="42" t="s">
        <v>54</v>
      </c>
      <c r="C92" s="42" t="s">
        <v>55</v>
      </c>
      <c r="D92" s="72"/>
      <c r="F92" s="44">
        <f ca="1">OFFSET(EMBRACO!G92,0,COUNTA(EMBRACO!H92:K92)-1)</f>
        <v>43068</v>
      </c>
      <c r="G92" s="45">
        <f ca="1">OFFSET(EMBRACO!G93,0,COUNTA(EMBRACO!H93:K93)-1)</f>
        <v>1022</v>
      </c>
      <c r="H92" s="46">
        <f ca="1">OFFSET(EMBRACO!G92,0,COUNTA(EMBRACO!G92:K92))</f>
        <v>43083</v>
      </c>
      <c r="I92" s="45">
        <f ca="1">OFFSET(EMBRACO!G93,0,COUNTA(EMBRACO!H93:K93))</f>
        <v>1081</v>
      </c>
      <c r="J92" s="47">
        <f t="shared" ref="J92" ca="1" si="127">IF(I92="","",I92-G92)</f>
        <v>59</v>
      </c>
      <c r="K92" s="48">
        <f ca="1">IFERROR(J92/(H92-F92),"")</f>
        <v>3.9333333333333331</v>
      </c>
      <c r="L92" s="29"/>
      <c r="M92" s="49">
        <f t="shared" ca="1" si="98"/>
        <v>1191.1333333333332</v>
      </c>
      <c r="N92" s="49">
        <f t="shared" ca="1" si="99"/>
        <v>1500</v>
      </c>
      <c r="O92" s="50">
        <f t="shared" ca="1" si="100"/>
        <v>43268.050847457627</v>
      </c>
      <c r="P92" s="51">
        <f t="shared" ca="1" si="101"/>
        <v>157.05084745762724</v>
      </c>
      <c r="R92" s="52" t="str">
        <f t="shared" ca="1" si="12"/>
        <v/>
      </c>
      <c r="S92" s="53">
        <f t="shared" ca="1" si="13"/>
        <v>0</v>
      </c>
      <c r="Y92" s="56">
        <f t="shared" ca="1" si="115"/>
        <v>2.3822666666666663</v>
      </c>
      <c r="Z92" s="56">
        <f t="shared" ca="1" si="116"/>
        <v>3</v>
      </c>
    </row>
    <row r="93" spans="1:26" x14ac:dyDescent="0.25">
      <c r="A93" s="57"/>
      <c r="B93" s="58"/>
      <c r="C93" s="58"/>
      <c r="D93" s="73"/>
      <c r="E93" s="59"/>
      <c r="F93" s="26"/>
      <c r="G93" s="60"/>
      <c r="H93" s="61"/>
      <c r="I93" s="60"/>
      <c r="J93" s="62"/>
      <c r="K93" s="63"/>
      <c r="L93" s="64"/>
      <c r="M93" s="65"/>
      <c r="N93" s="65"/>
      <c r="P93" s="65"/>
      <c r="Q93" s="67"/>
      <c r="R93" s="68"/>
      <c r="S93" s="69"/>
      <c r="Y93" s="56">
        <f t="shared" si="115"/>
        <v>0</v>
      </c>
      <c r="Z93" s="56">
        <f t="shared" si="116"/>
        <v>1</v>
      </c>
    </row>
    <row r="94" spans="1:26" x14ac:dyDescent="0.25">
      <c r="A94" s="41" t="s">
        <v>19</v>
      </c>
      <c r="B94" s="42" t="s">
        <v>56</v>
      </c>
      <c r="C94" s="42" t="s">
        <v>57</v>
      </c>
      <c r="D94" s="72"/>
      <c r="F94" s="44">
        <f ca="1">OFFSET(EMBRACO!G94,0,COUNTA(EMBRACO!H94:K94)-1)</f>
        <v>43069</v>
      </c>
      <c r="G94" s="45">
        <f ca="1">OFFSET(EMBRACO!G95,0,COUNTA(EMBRACO!H95:K95)-1)</f>
        <v>1066</v>
      </c>
      <c r="H94" s="46">
        <f ca="1">OFFSET(EMBRACO!G94,0,COUNTA(EMBRACO!G94:K94))</f>
        <v>43083</v>
      </c>
      <c r="I94" s="45">
        <f ca="1">OFFSET(EMBRACO!G95,0,COUNTA(EMBRACO!H95:K95))</f>
        <v>1117</v>
      </c>
      <c r="J94" s="47">
        <f t="shared" ref="J94" ca="1" si="128">IF(I94="","",I94-G94)</f>
        <v>51</v>
      </c>
      <c r="K94" s="48">
        <f ca="1">IFERROR(J94/(H94-F94),"")</f>
        <v>3.6428571428571428</v>
      </c>
      <c r="L94" s="29"/>
      <c r="M94" s="49">
        <f t="shared" ca="1" si="98"/>
        <v>1219</v>
      </c>
      <c r="N94" s="49">
        <f t="shared" ca="1" si="99"/>
        <v>1500</v>
      </c>
      <c r="O94" s="50">
        <f t="shared" ca="1" si="100"/>
        <v>43276.294117647056</v>
      </c>
      <c r="P94" s="51">
        <f t="shared" ca="1" si="101"/>
        <v>165.29411764705583</v>
      </c>
      <c r="R94" s="52" t="str">
        <f t="shared" ca="1" si="12"/>
        <v/>
      </c>
      <c r="S94" s="53">
        <f t="shared" ca="1" si="13"/>
        <v>0</v>
      </c>
      <c r="Y94" s="56">
        <f t="shared" ca="1" si="115"/>
        <v>2.4380000000000002</v>
      </c>
      <c r="Z94" s="56">
        <f t="shared" ca="1" si="116"/>
        <v>3</v>
      </c>
    </row>
    <row r="95" spans="1:26" x14ac:dyDescent="0.25">
      <c r="A95" s="57"/>
      <c r="B95" s="58"/>
      <c r="C95" s="58"/>
      <c r="D95" s="73"/>
      <c r="E95" s="59"/>
      <c r="F95" s="26"/>
      <c r="G95" s="60"/>
      <c r="H95" s="61"/>
      <c r="I95" s="60"/>
      <c r="J95" s="62"/>
      <c r="K95" s="63"/>
      <c r="L95" s="64"/>
      <c r="M95" s="65"/>
      <c r="N95" s="65"/>
      <c r="P95" s="65"/>
      <c r="Q95" s="67"/>
      <c r="R95" s="68"/>
      <c r="S95" s="69"/>
      <c r="Y95" s="56">
        <f t="shared" si="115"/>
        <v>0</v>
      </c>
      <c r="Z95" s="56">
        <f t="shared" si="116"/>
        <v>1</v>
      </c>
    </row>
    <row r="96" spans="1:26" x14ac:dyDescent="0.25">
      <c r="A96" s="41" t="s">
        <v>19</v>
      </c>
      <c r="B96" s="42" t="s">
        <v>58</v>
      </c>
      <c r="C96" s="42" t="s">
        <v>59</v>
      </c>
      <c r="D96" s="72"/>
      <c r="F96" s="44">
        <f ca="1">OFFSET(EMBRACO!G96,0,COUNTA(EMBRACO!H96:K96)-1)</f>
        <v>43068</v>
      </c>
      <c r="G96" s="45">
        <f ca="1">OFFSET(EMBRACO!G97,0,COUNTA(EMBRACO!H97:K97)-1)</f>
        <v>1009</v>
      </c>
      <c r="H96" s="46">
        <f ca="1">OFFSET(EMBRACO!G96,0,COUNTA(EMBRACO!G96:K96))</f>
        <v>43083</v>
      </c>
      <c r="I96" s="45">
        <f ca="1">OFFSET(EMBRACO!G97,0,COUNTA(EMBRACO!H97:K97))</f>
        <v>1108</v>
      </c>
      <c r="J96" s="47">
        <f t="shared" ref="J96" ca="1" si="129">IF(I96="","",I96-G96)</f>
        <v>99</v>
      </c>
      <c r="K96" s="48">
        <f ca="1">IFERROR(J96/(H96-F96),"")</f>
        <v>6.6</v>
      </c>
      <c r="L96" s="29"/>
      <c r="M96" s="49">
        <f t="shared" ca="1" si="98"/>
        <v>1292.8</v>
      </c>
      <c r="N96" s="49">
        <f t="shared" ca="1" si="99"/>
        <v>1500</v>
      </c>
      <c r="O96" s="50">
        <f t="shared" ca="1" si="100"/>
        <v>43173.78787878788</v>
      </c>
      <c r="P96" s="51">
        <f t="shared" ca="1" si="101"/>
        <v>62.78787878787989</v>
      </c>
      <c r="R96" s="52" t="str">
        <f t="shared" ca="1" si="12"/>
        <v/>
      </c>
      <c r="S96" s="53">
        <f t="shared" ca="1" si="13"/>
        <v>0</v>
      </c>
      <c r="Y96" s="56">
        <f t="shared" ca="1" si="115"/>
        <v>2.5855999999999999</v>
      </c>
      <c r="Z96" s="56">
        <f t="shared" ca="1" si="116"/>
        <v>3</v>
      </c>
    </row>
    <row r="97" spans="1:26" x14ac:dyDescent="0.25">
      <c r="A97" s="57"/>
      <c r="B97" s="58"/>
      <c r="C97" s="58"/>
      <c r="D97" s="73"/>
      <c r="E97" s="59"/>
      <c r="F97" s="26"/>
      <c r="G97" s="60"/>
      <c r="H97" s="61"/>
      <c r="I97" s="60"/>
      <c r="J97" s="62"/>
      <c r="K97" s="63"/>
      <c r="L97" s="64"/>
      <c r="M97" s="65"/>
      <c r="N97" s="65"/>
      <c r="P97" s="65"/>
      <c r="Q97" s="67"/>
      <c r="R97" s="68"/>
      <c r="S97" s="69"/>
      <c r="Y97" s="56">
        <f t="shared" si="115"/>
        <v>0</v>
      </c>
      <c r="Z97" s="56">
        <f t="shared" si="116"/>
        <v>1</v>
      </c>
    </row>
    <row r="98" spans="1:26" x14ac:dyDescent="0.25">
      <c r="A98" s="41" t="s">
        <v>19</v>
      </c>
      <c r="B98" s="42" t="s">
        <v>60</v>
      </c>
      <c r="C98" s="42" t="s">
        <v>61</v>
      </c>
      <c r="D98" s="72"/>
      <c r="F98" s="44">
        <f ca="1">OFFSET(EMBRACO!G98,0,COUNTA(EMBRACO!H98:K98)-1)</f>
        <v>43066</v>
      </c>
      <c r="G98" s="45">
        <f ca="1">OFFSET(EMBRACO!G99,0,COUNTA(EMBRACO!H99:K99)-1)</f>
        <v>679</v>
      </c>
      <c r="H98" s="46">
        <f ca="1">OFFSET(EMBRACO!G98,0,COUNTA(EMBRACO!G98:K98))</f>
        <v>43083</v>
      </c>
      <c r="I98" s="45">
        <f ca="1">OFFSET(EMBRACO!G99,0,COUNTA(EMBRACO!H99:K99))</f>
        <v>728</v>
      </c>
      <c r="J98" s="47">
        <f t="shared" ref="J98" ca="1" si="130">IF(I98="","",I98-G98)</f>
        <v>49</v>
      </c>
      <c r="K98" s="48">
        <f ca="1">IFERROR(J98/(H98-F98),"")</f>
        <v>2.8823529411764706</v>
      </c>
      <c r="L98" s="29"/>
      <c r="M98" s="49">
        <f t="shared" ca="1" si="98"/>
        <v>808.70588235294122</v>
      </c>
      <c r="N98" s="49">
        <f t="shared" ca="1" si="99"/>
        <v>1000</v>
      </c>
      <c r="O98" s="50">
        <f t="shared" ca="1" si="100"/>
        <v>43228.118847539015</v>
      </c>
      <c r="P98" s="51">
        <f t="shared" ca="1" si="101"/>
        <v>117.11884753901541</v>
      </c>
      <c r="R98" s="52" t="str">
        <f t="shared" ca="1" si="12"/>
        <v/>
      </c>
      <c r="S98" s="53">
        <f t="shared" ca="1" si="13"/>
        <v>0</v>
      </c>
      <c r="Y98" s="56">
        <f t="shared" ca="1" si="115"/>
        <v>1.6174117647058823</v>
      </c>
      <c r="Z98" s="56">
        <f t="shared" ca="1" si="116"/>
        <v>2</v>
      </c>
    </row>
    <row r="99" spans="1:26" x14ac:dyDescent="0.25">
      <c r="A99" s="57"/>
      <c r="B99" s="58"/>
      <c r="C99" s="58"/>
      <c r="D99" s="73"/>
      <c r="E99" s="59"/>
      <c r="F99" s="26"/>
      <c r="G99" s="60"/>
      <c r="H99" s="61"/>
      <c r="I99" s="60"/>
      <c r="J99" s="62"/>
      <c r="K99" s="63"/>
      <c r="L99" s="64"/>
      <c r="M99" s="65"/>
      <c r="N99" s="65"/>
      <c r="P99" s="65"/>
      <c r="Q99" s="67"/>
      <c r="R99" s="68"/>
      <c r="S99" s="69"/>
      <c r="Y99" s="56">
        <f t="shared" si="115"/>
        <v>0</v>
      </c>
      <c r="Z99" s="56">
        <f t="shared" si="116"/>
        <v>1</v>
      </c>
    </row>
    <row r="100" spans="1:26" x14ac:dyDescent="0.25">
      <c r="A100" s="41" t="s">
        <v>19</v>
      </c>
      <c r="B100" s="42" t="s">
        <v>62</v>
      </c>
      <c r="C100" s="42" t="s">
        <v>63</v>
      </c>
      <c r="D100" s="72"/>
      <c r="F100" s="44">
        <f ca="1">OFFSET(EMBRACO!G100,0,COUNTA(EMBRACO!H100:K100)-1)</f>
        <v>43066</v>
      </c>
      <c r="G100" s="45">
        <f ca="1">OFFSET(EMBRACO!G101,0,COUNTA(EMBRACO!H101:K101)-1)</f>
        <v>941</v>
      </c>
      <c r="H100" s="46">
        <f ca="1">OFFSET(EMBRACO!G100,0,COUNTA(EMBRACO!G100:K100))</f>
        <v>43083</v>
      </c>
      <c r="I100" s="45">
        <f ca="1">OFFSET(EMBRACO!G101,0,COUNTA(EMBRACO!H101:K101))</f>
        <v>1014</v>
      </c>
      <c r="J100" s="47">
        <f t="shared" ref="J100" ca="1" si="131">IF(I100="","",I100-G100)</f>
        <v>73</v>
      </c>
      <c r="K100" s="48">
        <f ca="1">IFERROR(J100/(H100-F100),"")</f>
        <v>4.2941176470588234</v>
      </c>
      <c r="L100" s="29"/>
      <c r="M100" s="49">
        <f t="shared" ca="1" si="98"/>
        <v>1134.2352941176471</v>
      </c>
      <c r="N100" s="49">
        <f t="shared" ca="1" si="99"/>
        <v>1500</v>
      </c>
      <c r="O100" s="50">
        <f t="shared" ca="1" si="100"/>
        <v>43261.314262691376</v>
      </c>
      <c r="P100" s="51">
        <f t="shared" ca="1" si="101"/>
        <v>150.31426269137592</v>
      </c>
      <c r="R100" s="52" t="str">
        <f t="shared" ca="1" si="12"/>
        <v>Verificar se fez a revisão de</v>
      </c>
      <c r="S100" s="53">
        <f t="shared" ca="1" si="13"/>
        <v>1000</v>
      </c>
      <c r="Y100" s="56">
        <f t="shared" ca="1" si="115"/>
        <v>2.268470588235294</v>
      </c>
      <c r="Z100" s="56">
        <f t="shared" ca="1" si="116"/>
        <v>3</v>
      </c>
    </row>
    <row r="101" spans="1:26" x14ac:dyDescent="0.25">
      <c r="A101" s="57"/>
      <c r="B101" s="58"/>
      <c r="C101" s="58"/>
      <c r="D101" s="73"/>
      <c r="E101" s="59"/>
      <c r="F101" s="26"/>
      <c r="G101" s="60"/>
      <c r="H101" s="61"/>
      <c r="I101" s="60"/>
      <c r="J101" s="62"/>
      <c r="K101" s="63"/>
      <c r="L101" s="64"/>
      <c r="M101" s="65"/>
      <c r="N101" s="65"/>
      <c r="P101" s="65"/>
      <c r="Q101" s="67"/>
      <c r="R101" s="68"/>
      <c r="S101" s="69"/>
      <c r="Y101" s="56">
        <f t="shared" si="115"/>
        <v>0</v>
      </c>
      <c r="Z101" s="56">
        <f t="shared" si="116"/>
        <v>1</v>
      </c>
    </row>
    <row r="102" spans="1:26" x14ac:dyDescent="0.25">
      <c r="A102" s="41" t="s">
        <v>19</v>
      </c>
      <c r="B102" s="42" t="s">
        <v>64</v>
      </c>
      <c r="C102" s="42" t="s">
        <v>65</v>
      </c>
      <c r="D102" s="72"/>
      <c r="F102" s="44">
        <f ca="1">OFFSET(EMBRACO!G102,0,COUNTA(EMBRACO!H102:K102)-1)</f>
        <v>43068</v>
      </c>
      <c r="G102" s="45">
        <f ca="1">OFFSET(EMBRACO!G103,0,COUNTA(EMBRACO!H103:K103)-1)</f>
        <v>1738</v>
      </c>
      <c r="H102" s="46">
        <f ca="1">OFFSET(EMBRACO!G102,0,COUNTA(EMBRACO!G102:K102))</f>
        <v>43083</v>
      </c>
      <c r="I102" s="45">
        <f ca="1">OFFSET(EMBRACO!G103,0,COUNTA(EMBRACO!H103:K103))</f>
        <v>1838</v>
      </c>
      <c r="J102" s="47">
        <f t="shared" ref="J102" ca="1" si="132">IF(I102="","",I102-G102)</f>
        <v>100</v>
      </c>
      <c r="K102" s="48">
        <f ca="1">IFERROR(J102/(H102-F102),"")</f>
        <v>6.666666666666667</v>
      </c>
      <c r="L102" s="29"/>
      <c r="M102" s="49">
        <f t="shared" ca="1" si="98"/>
        <v>2024.6666666666667</v>
      </c>
      <c r="N102" s="49">
        <f t="shared" ca="1" si="99"/>
        <v>2500</v>
      </c>
      <c r="O102" s="50">
        <f t="shared" ca="1" si="100"/>
        <v>43253.599999999999</v>
      </c>
      <c r="P102" s="51">
        <f t="shared" ca="1" si="101"/>
        <v>142.59999999999854</v>
      </c>
      <c r="R102" s="52" t="str">
        <f t="shared" ca="1" si="12"/>
        <v>Verificar se fez a revisão de</v>
      </c>
      <c r="S102" s="53">
        <f t="shared" ca="1" si="13"/>
        <v>2000</v>
      </c>
      <c r="Y102" s="56">
        <f t="shared" ca="1" si="115"/>
        <v>4.0493333333333332</v>
      </c>
      <c r="Z102" s="56">
        <f t="shared" ca="1" si="116"/>
        <v>5</v>
      </c>
    </row>
    <row r="103" spans="1:26" x14ac:dyDescent="0.25">
      <c r="A103" s="57"/>
      <c r="B103" s="58"/>
      <c r="C103" s="58"/>
      <c r="D103" s="73"/>
      <c r="E103" s="59"/>
      <c r="F103" s="26"/>
      <c r="G103" s="60"/>
      <c r="H103" s="61"/>
      <c r="I103" s="60"/>
      <c r="J103" s="62"/>
      <c r="K103" s="63"/>
      <c r="L103" s="64"/>
      <c r="M103" s="65"/>
      <c r="N103" s="65"/>
      <c r="P103" s="65"/>
      <c r="Q103" s="67"/>
      <c r="R103" s="68"/>
      <c r="S103" s="69"/>
      <c r="Y103" s="56">
        <f t="shared" si="115"/>
        <v>0</v>
      </c>
      <c r="Z103" s="56">
        <f t="shared" si="116"/>
        <v>1</v>
      </c>
    </row>
    <row r="104" spans="1:26" x14ac:dyDescent="0.25">
      <c r="A104" s="41" t="s">
        <v>19</v>
      </c>
      <c r="B104" s="42" t="s">
        <v>66</v>
      </c>
      <c r="C104" s="42" t="s">
        <v>67</v>
      </c>
      <c r="D104" s="72"/>
      <c r="F104" s="44">
        <f ca="1">OFFSET(EMBRACO!G104,0,COUNTA(EMBRACO!H104:K104)-1)</f>
        <v>43068</v>
      </c>
      <c r="G104" s="45">
        <f ca="1">OFFSET(EMBRACO!G105,0,COUNTA(EMBRACO!H105:K105)-1)</f>
        <v>1237</v>
      </c>
      <c r="H104" s="46">
        <f ca="1">OFFSET(EMBRACO!G104,0,COUNTA(EMBRACO!G104:K104))</f>
        <v>43083</v>
      </c>
      <c r="I104" s="45">
        <f ca="1">OFFSET(EMBRACO!G105,0,COUNTA(EMBRACO!H105:K105))</f>
        <v>1355</v>
      </c>
      <c r="J104" s="47">
        <f t="shared" ref="J104" ca="1" si="133">IF(I104="","",I104-G104)</f>
        <v>118</v>
      </c>
      <c r="K104" s="48">
        <f ca="1">IFERROR(J104/(H104-F104),"")</f>
        <v>7.8666666666666663</v>
      </c>
      <c r="L104" s="29"/>
      <c r="M104" s="49">
        <f t="shared" ca="1" si="98"/>
        <v>1575.2666666666667</v>
      </c>
      <c r="N104" s="49">
        <f t="shared" ca="1" si="99"/>
        <v>2000</v>
      </c>
      <c r="O104" s="50">
        <f t="shared" ca="1" si="100"/>
        <v>43218.983050847455</v>
      </c>
      <c r="P104" s="51">
        <f t="shared" ca="1" si="101"/>
        <v>107.98305084745516</v>
      </c>
      <c r="R104" s="52" t="str">
        <f t="shared" ca="1" si="12"/>
        <v>Verificar se fez a revisão de</v>
      </c>
      <c r="S104" s="53">
        <f t="shared" ca="1" si="13"/>
        <v>1500</v>
      </c>
      <c r="Y104" s="56">
        <f t="shared" ca="1" si="115"/>
        <v>3.1505333333333332</v>
      </c>
      <c r="Z104" s="56">
        <f t="shared" ca="1" si="116"/>
        <v>4</v>
      </c>
    </row>
    <row r="105" spans="1:26" x14ac:dyDescent="0.25">
      <c r="A105" s="57"/>
      <c r="B105" s="58"/>
      <c r="C105" s="58"/>
      <c r="D105" s="73"/>
      <c r="E105" s="59"/>
      <c r="F105" s="26"/>
      <c r="G105" s="60"/>
      <c r="H105" s="61"/>
      <c r="I105" s="60"/>
      <c r="J105" s="62"/>
      <c r="K105" s="63"/>
      <c r="L105" s="64"/>
      <c r="M105" s="65"/>
      <c r="N105" s="65"/>
      <c r="P105" s="65"/>
      <c r="Q105" s="67"/>
      <c r="R105" s="68"/>
      <c r="S105" s="69"/>
      <c r="Y105" s="56">
        <f t="shared" si="115"/>
        <v>0</v>
      </c>
      <c r="Z105" s="56">
        <f t="shared" si="116"/>
        <v>1</v>
      </c>
    </row>
    <row r="106" spans="1:26" x14ac:dyDescent="0.25">
      <c r="A106" s="41" t="s">
        <v>19</v>
      </c>
      <c r="B106" s="42" t="s">
        <v>68</v>
      </c>
      <c r="C106" s="42" t="s">
        <v>69</v>
      </c>
      <c r="D106" s="72"/>
      <c r="F106" s="44">
        <f ca="1">OFFSET(EMBRACO!G106,0,COUNTA(EMBRACO!H106:K106)-1)</f>
        <v>43068</v>
      </c>
      <c r="G106" s="45">
        <f ca="1">OFFSET(EMBRACO!G107,0,COUNTA(EMBRACO!H107:K107)-1)</f>
        <v>1471</v>
      </c>
      <c r="H106" s="46">
        <f ca="1">OFFSET(EMBRACO!G106,0,COUNTA(EMBRACO!G106:K106))</f>
        <v>43083</v>
      </c>
      <c r="I106" s="45">
        <f ca="1">OFFSET(EMBRACO!G107,0,COUNTA(EMBRACO!H107:K107))</f>
        <v>1569</v>
      </c>
      <c r="J106" s="47">
        <f t="shared" ref="J106" ca="1" si="134">IF(I106="","",I106-G106)</f>
        <v>98</v>
      </c>
      <c r="K106" s="48">
        <f ca="1">IFERROR(J106/(H106-F106),"")</f>
        <v>6.5333333333333332</v>
      </c>
      <c r="L106" s="29"/>
      <c r="M106" s="49">
        <f t="shared" ca="1" si="98"/>
        <v>1751.9333333333334</v>
      </c>
      <c r="N106" s="49">
        <f t="shared" ca="1" si="99"/>
        <v>2000</v>
      </c>
      <c r="O106" s="50">
        <f t="shared" ca="1" si="100"/>
        <v>43186.938775510207</v>
      </c>
      <c r="P106" s="51">
        <f t="shared" ca="1" si="101"/>
        <v>75.938775510207051</v>
      </c>
      <c r="R106" s="52" t="str">
        <f t="shared" ca="1" si="12"/>
        <v>Verificar se fez a revisão de</v>
      </c>
      <c r="S106" s="53">
        <f t="shared" ca="1" si="13"/>
        <v>1500</v>
      </c>
      <c r="Y106" s="56">
        <f t="shared" ca="1" si="115"/>
        <v>3.5038666666666667</v>
      </c>
      <c r="Z106" s="56">
        <f t="shared" ca="1" si="116"/>
        <v>4</v>
      </c>
    </row>
    <row r="107" spans="1:26" x14ac:dyDescent="0.25">
      <c r="A107" s="57"/>
      <c r="B107" s="58"/>
      <c r="C107" s="58"/>
      <c r="D107" s="73"/>
      <c r="E107" s="59"/>
      <c r="F107" s="26"/>
      <c r="G107" s="60"/>
      <c r="H107" s="61"/>
      <c r="I107" s="60"/>
      <c r="J107" s="62"/>
      <c r="K107" s="63"/>
      <c r="L107" s="64"/>
      <c r="M107" s="65"/>
      <c r="N107" s="65"/>
      <c r="P107" s="65"/>
      <c r="Q107" s="67"/>
      <c r="R107" s="68"/>
      <c r="S107" s="69"/>
      <c r="Y107" s="56">
        <f t="shared" si="115"/>
        <v>0</v>
      </c>
      <c r="Z107" s="56">
        <f t="shared" si="116"/>
        <v>1</v>
      </c>
    </row>
    <row r="108" spans="1:26" x14ac:dyDescent="0.25">
      <c r="A108" s="41" t="s">
        <v>19</v>
      </c>
      <c r="B108" s="42" t="s">
        <v>70</v>
      </c>
      <c r="C108" s="42" t="s">
        <v>71</v>
      </c>
      <c r="D108" s="72"/>
      <c r="F108" s="44">
        <f ca="1">OFFSET(EMBRACO!G108,0,COUNTA(EMBRACO!H108:K108)-1)</f>
        <v>43067</v>
      </c>
      <c r="G108" s="45">
        <f ca="1">OFFSET(EMBRACO!G109,0,COUNTA(EMBRACO!H109:K109)-1)</f>
        <v>719</v>
      </c>
      <c r="H108" s="46">
        <f ca="1">OFFSET(EMBRACO!G108,0,COUNTA(EMBRACO!G108:K108))</f>
        <v>43083</v>
      </c>
      <c r="I108" s="45">
        <f ca="1">OFFSET(EMBRACO!G109,0,COUNTA(EMBRACO!H109:K109))</f>
        <v>759</v>
      </c>
      <c r="J108" s="47">
        <f t="shared" ref="J108" ca="1" si="135">IF(I108="","",I108-G108)</f>
        <v>40</v>
      </c>
      <c r="K108" s="48">
        <f ca="1">IFERROR(J108/(H108-F108),"")</f>
        <v>2.5</v>
      </c>
      <c r="L108" s="29"/>
      <c r="M108" s="49">
        <f t="shared" ca="1" si="98"/>
        <v>829</v>
      </c>
      <c r="N108" s="49">
        <f t="shared" ca="1" si="99"/>
        <v>1000</v>
      </c>
      <c r="O108" s="50">
        <f t="shared" ca="1" si="100"/>
        <v>43239.25</v>
      </c>
      <c r="P108" s="51">
        <f t="shared" ca="1" si="101"/>
        <v>128.25</v>
      </c>
      <c r="R108" s="52" t="str">
        <f t="shared" ca="1" si="12"/>
        <v/>
      </c>
      <c r="S108" s="53">
        <f t="shared" ca="1" si="13"/>
        <v>0</v>
      </c>
      <c r="Y108" s="56">
        <f t="shared" ca="1" si="115"/>
        <v>1.6579999999999999</v>
      </c>
      <c r="Z108" s="56">
        <f t="shared" ca="1" si="116"/>
        <v>2</v>
      </c>
    </row>
    <row r="109" spans="1:26" x14ac:dyDescent="0.25">
      <c r="A109" s="57"/>
      <c r="B109" s="58"/>
      <c r="C109" s="58"/>
      <c r="D109" s="73"/>
      <c r="E109" s="59"/>
      <c r="F109" s="26"/>
      <c r="G109" s="60"/>
      <c r="H109" s="61"/>
      <c r="I109" s="60"/>
      <c r="J109" s="62"/>
      <c r="K109" s="63"/>
      <c r="L109" s="64"/>
      <c r="M109" s="65"/>
      <c r="N109" s="65"/>
      <c r="P109" s="65"/>
      <c r="Q109" s="67"/>
      <c r="R109" s="68"/>
      <c r="S109" s="69"/>
      <c r="Y109" s="56">
        <f t="shared" si="115"/>
        <v>0</v>
      </c>
      <c r="Z109" s="56">
        <f t="shared" si="116"/>
        <v>1</v>
      </c>
    </row>
    <row r="110" spans="1:26" x14ac:dyDescent="0.25">
      <c r="A110" s="41" t="s">
        <v>19</v>
      </c>
      <c r="B110" s="42" t="s">
        <v>72</v>
      </c>
      <c r="C110" s="42" t="s">
        <v>73</v>
      </c>
      <c r="D110" s="72"/>
      <c r="F110" s="44">
        <f ca="1">OFFSET(EMBRACO!G110,0,COUNTA(EMBRACO!H110:K110)-1)</f>
        <v>43068</v>
      </c>
      <c r="G110" s="45">
        <f ca="1">OFFSET(EMBRACO!G111,0,COUNTA(EMBRACO!H111:K111)-1)</f>
        <v>786</v>
      </c>
      <c r="H110" s="46">
        <f ca="1">OFFSET(EMBRACO!G110,0,COUNTA(EMBRACO!G110:K110))</f>
        <v>43083</v>
      </c>
      <c r="I110" s="45">
        <f ca="1">OFFSET(EMBRACO!G111,0,COUNTA(EMBRACO!H111:K111))</f>
        <v>854</v>
      </c>
      <c r="J110" s="47">
        <f t="shared" ref="J110" ca="1" si="136">IF(I110="","",I110-G110)</f>
        <v>68</v>
      </c>
      <c r="K110" s="48">
        <f ca="1">IFERROR(J110/(H110-F110),"")</f>
        <v>4.5333333333333332</v>
      </c>
      <c r="L110" s="29"/>
      <c r="M110" s="49">
        <f t="shared" ca="1" si="98"/>
        <v>980.93333333333339</v>
      </c>
      <c r="N110" s="49">
        <f t="shared" ca="1" si="99"/>
        <v>1000</v>
      </c>
      <c r="O110" s="50">
        <f t="shared" ca="1" si="100"/>
        <v>43119.411764705881</v>
      </c>
      <c r="P110" s="51">
        <f t="shared" ca="1" si="101"/>
        <v>8.4117647058810689</v>
      </c>
      <c r="R110" s="52" t="str">
        <f t="shared" ca="1" si="12"/>
        <v/>
      </c>
      <c r="S110" s="53">
        <f t="shared" ca="1" si="13"/>
        <v>0</v>
      </c>
      <c r="Y110" s="56">
        <f t="shared" ca="1" si="115"/>
        <v>1.9618666666666669</v>
      </c>
      <c r="Z110" s="56">
        <f t="shared" ca="1" si="116"/>
        <v>2</v>
      </c>
    </row>
    <row r="111" spans="1:26" x14ac:dyDescent="0.25">
      <c r="P111" s="74"/>
      <c r="Y111" s="56">
        <f t="shared" si="115"/>
        <v>0</v>
      </c>
      <c r="Z111" s="56">
        <f t="shared" si="116"/>
        <v>1</v>
      </c>
    </row>
    <row r="112" spans="1:26" x14ac:dyDescent="0.25">
      <c r="P112" s="35"/>
    </row>
  </sheetData>
  <sheetProtection autoFilter="0"/>
  <autoFilter ref="A5:S6"/>
  <mergeCells count="6">
    <mergeCell ref="A4:D4"/>
    <mergeCell ref="M4:P4"/>
    <mergeCell ref="R4:S4"/>
    <mergeCell ref="F4:K4"/>
    <mergeCell ref="A2:P2"/>
    <mergeCell ref="R2:S2"/>
  </mergeCells>
  <conditionalFormatting sqref="S1">
    <cfRule type="expression" dxfId="236" priority="563" stopIfTrue="1">
      <formula>#REF!-S1&gt;=365</formula>
    </cfRule>
  </conditionalFormatting>
  <conditionalFormatting sqref="R6:R8 R32 R34 R36 R38 R40 R42 R44 R46 R48 R50 R52 R54 R56 R58 R60 R62 R64 R66 R68 R70 R72 R74 R76 R78 R80 R82 R84 R86 R88 R90 R92 R94 R96 R98 R100 R102 R104 R106 R108 R110">
    <cfRule type="cellIs" dxfId="235" priority="558" operator="equal">
      <formula>"verificar se fez a revisão de"</formula>
    </cfRule>
  </conditionalFormatting>
  <conditionalFormatting sqref="S6:S8 S32 S34 S36 S38 S40 S42 S44 S46 S48 S50 S52 S54 S56 S58 S60 S62 S64 S66 S68 S70 S72 S74 S76 S78 S80 S82 S84 S86 S88 S90 S92 S94 S96 S98 S100 S102 S104 S106 S108 S110">
    <cfRule type="cellIs" dxfId="234" priority="557" operator="notEqual">
      <formula>0</formula>
    </cfRule>
  </conditionalFormatting>
  <conditionalFormatting sqref="R9">
    <cfRule type="cellIs" dxfId="233" priority="552" operator="equal">
      <formula>"verificar se fez a revisão de"</formula>
    </cfRule>
  </conditionalFormatting>
  <conditionalFormatting sqref="S9">
    <cfRule type="cellIs" dxfId="232" priority="551" operator="notEqual">
      <formula>0</formula>
    </cfRule>
  </conditionalFormatting>
  <conditionalFormatting sqref="R39">
    <cfRule type="cellIs" dxfId="231" priority="462" operator="equal">
      <formula>"verificar se fez a revisão de"</formula>
    </cfRule>
  </conditionalFormatting>
  <conditionalFormatting sqref="S39">
    <cfRule type="cellIs" dxfId="230" priority="461" operator="notEqual">
      <formula>0</formula>
    </cfRule>
  </conditionalFormatting>
  <conditionalFormatting sqref="R41">
    <cfRule type="cellIs" dxfId="229" priority="456" operator="equal">
      <formula>"verificar se fez a revisão de"</formula>
    </cfRule>
  </conditionalFormatting>
  <conditionalFormatting sqref="S41">
    <cfRule type="cellIs" dxfId="228" priority="455" operator="notEqual">
      <formula>0</formula>
    </cfRule>
  </conditionalFormatting>
  <conditionalFormatting sqref="R43">
    <cfRule type="cellIs" dxfId="227" priority="450" operator="equal">
      <formula>"verificar se fez a revisão de"</formula>
    </cfRule>
  </conditionalFormatting>
  <conditionalFormatting sqref="S43">
    <cfRule type="cellIs" dxfId="226" priority="449" operator="notEqual">
      <formula>0</formula>
    </cfRule>
  </conditionalFormatting>
  <conditionalFormatting sqref="R45">
    <cfRule type="cellIs" dxfId="225" priority="444" operator="equal">
      <formula>"verificar se fez a revisão de"</formula>
    </cfRule>
  </conditionalFormatting>
  <conditionalFormatting sqref="S45">
    <cfRule type="cellIs" dxfId="224" priority="443" operator="notEqual">
      <formula>0</formula>
    </cfRule>
  </conditionalFormatting>
  <conditionalFormatting sqref="R47">
    <cfRule type="cellIs" dxfId="223" priority="438" operator="equal">
      <formula>"verificar se fez a revisão de"</formula>
    </cfRule>
  </conditionalFormatting>
  <conditionalFormatting sqref="S47">
    <cfRule type="cellIs" dxfId="222" priority="437" operator="notEqual">
      <formula>0</formula>
    </cfRule>
  </conditionalFormatting>
  <conditionalFormatting sqref="R49">
    <cfRule type="cellIs" dxfId="221" priority="432" operator="equal">
      <formula>"verificar se fez a revisão de"</formula>
    </cfRule>
  </conditionalFormatting>
  <conditionalFormatting sqref="S49">
    <cfRule type="cellIs" dxfId="220" priority="431" operator="notEqual">
      <formula>0</formula>
    </cfRule>
  </conditionalFormatting>
  <conditionalFormatting sqref="R51">
    <cfRule type="cellIs" dxfId="219" priority="426" operator="equal">
      <formula>"verificar se fez a revisão de"</formula>
    </cfRule>
  </conditionalFormatting>
  <conditionalFormatting sqref="S51">
    <cfRule type="cellIs" dxfId="218" priority="425" operator="notEqual">
      <formula>0</formula>
    </cfRule>
  </conditionalFormatting>
  <conditionalFormatting sqref="R53">
    <cfRule type="cellIs" dxfId="217" priority="420" operator="equal">
      <formula>"verificar se fez a revisão de"</formula>
    </cfRule>
  </conditionalFormatting>
  <conditionalFormatting sqref="S53">
    <cfRule type="cellIs" dxfId="216" priority="419" operator="notEqual">
      <formula>0</formula>
    </cfRule>
  </conditionalFormatting>
  <conditionalFormatting sqref="R55">
    <cfRule type="cellIs" dxfId="215" priority="414" operator="equal">
      <formula>"verificar se fez a revisão de"</formula>
    </cfRule>
  </conditionalFormatting>
  <conditionalFormatting sqref="S55">
    <cfRule type="cellIs" dxfId="214" priority="413" operator="notEqual">
      <formula>0</formula>
    </cfRule>
  </conditionalFormatting>
  <conditionalFormatting sqref="R57">
    <cfRule type="cellIs" dxfId="213" priority="408" operator="equal">
      <formula>"verificar se fez a revisão de"</formula>
    </cfRule>
  </conditionalFormatting>
  <conditionalFormatting sqref="S57">
    <cfRule type="cellIs" dxfId="212" priority="407" operator="notEqual">
      <formula>0</formula>
    </cfRule>
  </conditionalFormatting>
  <conditionalFormatting sqref="R59">
    <cfRule type="cellIs" dxfId="211" priority="402" operator="equal">
      <formula>"verificar se fez a revisão de"</formula>
    </cfRule>
  </conditionalFormatting>
  <conditionalFormatting sqref="S59">
    <cfRule type="cellIs" dxfId="210" priority="401" operator="notEqual">
      <formula>0</formula>
    </cfRule>
  </conditionalFormatting>
  <conditionalFormatting sqref="R61">
    <cfRule type="cellIs" dxfId="209" priority="396" operator="equal">
      <formula>"verificar se fez a revisão de"</formula>
    </cfRule>
  </conditionalFormatting>
  <conditionalFormatting sqref="S61">
    <cfRule type="cellIs" dxfId="208" priority="395" operator="notEqual">
      <formula>0</formula>
    </cfRule>
  </conditionalFormatting>
  <conditionalFormatting sqref="R63">
    <cfRule type="cellIs" dxfId="207" priority="390" operator="equal">
      <formula>"verificar se fez a revisão de"</formula>
    </cfRule>
  </conditionalFormatting>
  <conditionalFormatting sqref="S63">
    <cfRule type="cellIs" dxfId="206" priority="389" operator="notEqual">
      <formula>0</formula>
    </cfRule>
  </conditionalFormatting>
  <conditionalFormatting sqref="R65">
    <cfRule type="cellIs" dxfId="205" priority="384" operator="equal">
      <formula>"verificar se fez a revisão de"</formula>
    </cfRule>
  </conditionalFormatting>
  <conditionalFormatting sqref="S65">
    <cfRule type="cellIs" dxfId="204" priority="383" operator="notEqual">
      <formula>0</formula>
    </cfRule>
  </conditionalFormatting>
  <conditionalFormatting sqref="R67">
    <cfRule type="cellIs" dxfId="203" priority="378" operator="equal">
      <formula>"verificar se fez a revisão de"</formula>
    </cfRule>
  </conditionalFormatting>
  <conditionalFormatting sqref="S67">
    <cfRule type="cellIs" dxfId="202" priority="377" operator="notEqual">
      <formula>0</formula>
    </cfRule>
  </conditionalFormatting>
  <conditionalFormatting sqref="R69">
    <cfRule type="cellIs" dxfId="201" priority="372" operator="equal">
      <formula>"verificar se fez a revisão de"</formula>
    </cfRule>
  </conditionalFormatting>
  <conditionalFormatting sqref="S69">
    <cfRule type="cellIs" dxfId="200" priority="371" operator="notEqual">
      <formula>0</formula>
    </cfRule>
  </conditionalFormatting>
  <conditionalFormatting sqref="R71">
    <cfRule type="cellIs" dxfId="199" priority="366" operator="equal">
      <formula>"verificar se fez a revisão de"</formula>
    </cfRule>
  </conditionalFormatting>
  <conditionalFormatting sqref="S71">
    <cfRule type="cellIs" dxfId="198" priority="365" operator="notEqual">
      <formula>0</formula>
    </cfRule>
  </conditionalFormatting>
  <conditionalFormatting sqref="R73">
    <cfRule type="cellIs" dxfId="197" priority="360" operator="equal">
      <formula>"verificar se fez a revisão de"</formula>
    </cfRule>
  </conditionalFormatting>
  <conditionalFormatting sqref="S73">
    <cfRule type="cellIs" dxfId="196" priority="359" operator="notEqual">
      <formula>0</formula>
    </cfRule>
  </conditionalFormatting>
  <conditionalFormatting sqref="R75">
    <cfRule type="cellIs" dxfId="195" priority="354" operator="equal">
      <formula>"verificar se fez a revisão de"</formula>
    </cfRule>
  </conditionalFormatting>
  <conditionalFormatting sqref="S75">
    <cfRule type="cellIs" dxfId="194" priority="353" operator="notEqual">
      <formula>0</formula>
    </cfRule>
  </conditionalFormatting>
  <conditionalFormatting sqref="R77">
    <cfRule type="cellIs" dxfId="193" priority="348" operator="equal">
      <formula>"verificar se fez a revisão de"</formula>
    </cfRule>
  </conditionalFormatting>
  <conditionalFormatting sqref="S77">
    <cfRule type="cellIs" dxfId="192" priority="347" operator="notEqual">
      <formula>0</formula>
    </cfRule>
  </conditionalFormatting>
  <conditionalFormatting sqref="R79">
    <cfRule type="cellIs" dxfId="191" priority="342" operator="equal">
      <formula>"verificar se fez a revisão de"</formula>
    </cfRule>
  </conditionalFormatting>
  <conditionalFormatting sqref="S79">
    <cfRule type="cellIs" dxfId="190" priority="341" operator="notEqual">
      <formula>0</formula>
    </cfRule>
  </conditionalFormatting>
  <conditionalFormatting sqref="R81">
    <cfRule type="cellIs" dxfId="189" priority="336" operator="equal">
      <formula>"verificar se fez a revisão de"</formula>
    </cfRule>
  </conditionalFormatting>
  <conditionalFormatting sqref="S81">
    <cfRule type="cellIs" dxfId="188" priority="335" operator="notEqual">
      <formula>0</formula>
    </cfRule>
  </conditionalFormatting>
  <conditionalFormatting sqref="R83">
    <cfRule type="cellIs" dxfId="187" priority="330" operator="equal">
      <formula>"verificar se fez a revisão de"</formula>
    </cfRule>
  </conditionalFormatting>
  <conditionalFormatting sqref="S83">
    <cfRule type="cellIs" dxfId="186" priority="329" operator="notEqual">
      <formula>0</formula>
    </cfRule>
  </conditionalFormatting>
  <conditionalFormatting sqref="R85">
    <cfRule type="cellIs" dxfId="185" priority="324" operator="equal">
      <formula>"verificar se fez a revisão de"</formula>
    </cfRule>
  </conditionalFormatting>
  <conditionalFormatting sqref="S85">
    <cfRule type="cellIs" dxfId="184" priority="323" operator="notEqual">
      <formula>0</formula>
    </cfRule>
  </conditionalFormatting>
  <conditionalFormatting sqref="R87">
    <cfRule type="cellIs" dxfId="183" priority="318" operator="equal">
      <formula>"verificar se fez a revisão de"</formula>
    </cfRule>
  </conditionalFormatting>
  <conditionalFormatting sqref="S87">
    <cfRule type="cellIs" dxfId="182" priority="317" operator="notEqual">
      <formula>0</formula>
    </cfRule>
  </conditionalFormatting>
  <conditionalFormatting sqref="R89">
    <cfRule type="cellIs" dxfId="181" priority="312" operator="equal">
      <formula>"verificar se fez a revisão de"</formula>
    </cfRule>
  </conditionalFormatting>
  <conditionalFormatting sqref="S89">
    <cfRule type="cellIs" dxfId="180" priority="311" operator="notEqual">
      <formula>0</formula>
    </cfRule>
  </conditionalFormatting>
  <conditionalFormatting sqref="R91">
    <cfRule type="cellIs" dxfId="179" priority="306" operator="equal">
      <formula>"verificar se fez a revisão de"</formula>
    </cfRule>
  </conditionalFormatting>
  <conditionalFormatting sqref="S91">
    <cfRule type="cellIs" dxfId="178" priority="305" operator="notEqual">
      <formula>0</formula>
    </cfRule>
  </conditionalFormatting>
  <conditionalFormatting sqref="R93">
    <cfRule type="cellIs" dxfId="177" priority="300" operator="equal">
      <formula>"verificar se fez a revisão de"</formula>
    </cfRule>
  </conditionalFormatting>
  <conditionalFormatting sqref="S93">
    <cfRule type="cellIs" dxfId="176" priority="299" operator="notEqual">
      <formula>0</formula>
    </cfRule>
  </conditionalFormatting>
  <conditionalFormatting sqref="R95">
    <cfRule type="cellIs" dxfId="175" priority="294" operator="equal">
      <formula>"verificar se fez a revisão de"</formula>
    </cfRule>
  </conditionalFormatting>
  <conditionalFormatting sqref="S95">
    <cfRule type="cellIs" dxfId="174" priority="293" operator="notEqual">
      <formula>0</formula>
    </cfRule>
  </conditionalFormatting>
  <conditionalFormatting sqref="R97">
    <cfRule type="cellIs" dxfId="173" priority="288" operator="equal">
      <formula>"verificar se fez a revisão de"</formula>
    </cfRule>
  </conditionalFormatting>
  <conditionalFormatting sqref="S97">
    <cfRule type="cellIs" dxfId="172" priority="287" operator="notEqual">
      <formula>0</formula>
    </cfRule>
  </conditionalFormatting>
  <conditionalFormatting sqref="R99">
    <cfRule type="cellIs" dxfId="171" priority="282" operator="equal">
      <formula>"verificar se fez a revisão de"</formula>
    </cfRule>
  </conditionalFormatting>
  <conditionalFormatting sqref="S99">
    <cfRule type="cellIs" dxfId="170" priority="281" operator="notEqual">
      <formula>0</formula>
    </cfRule>
  </conditionalFormatting>
  <conditionalFormatting sqref="R101">
    <cfRule type="cellIs" dxfId="169" priority="276" operator="equal">
      <formula>"verificar se fez a revisão de"</formula>
    </cfRule>
  </conditionalFormatting>
  <conditionalFormatting sqref="S101">
    <cfRule type="cellIs" dxfId="168" priority="275" operator="notEqual">
      <formula>0</formula>
    </cfRule>
  </conditionalFormatting>
  <conditionalFormatting sqref="R103">
    <cfRule type="cellIs" dxfId="167" priority="270" operator="equal">
      <formula>"verificar se fez a revisão de"</formula>
    </cfRule>
  </conditionalFormatting>
  <conditionalFormatting sqref="S103">
    <cfRule type="cellIs" dxfId="166" priority="269" operator="notEqual">
      <formula>0</formula>
    </cfRule>
  </conditionalFormatting>
  <conditionalFormatting sqref="R105">
    <cfRule type="cellIs" dxfId="165" priority="264" operator="equal">
      <formula>"verificar se fez a revisão de"</formula>
    </cfRule>
  </conditionalFormatting>
  <conditionalFormatting sqref="S105">
    <cfRule type="cellIs" dxfId="164" priority="263" operator="notEqual">
      <formula>0</formula>
    </cfRule>
  </conditionalFormatting>
  <conditionalFormatting sqref="R107">
    <cfRule type="cellIs" dxfId="163" priority="258" operator="equal">
      <formula>"verificar se fez a revisão de"</formula>
    </cfRule>
  </conditionalFormatting>
  <conditionalFormatting sqref="S107">
    <cfRule type="cellIs" dxfId="162" priority="257" operator="notEqual">
      <formula>0</formula>
    </cfRule>
  </conditionalFormatting>
  <conditionalFormatting sqref="R109">
    <cfRule type="cellIs" dxfId="161" priority="252" operator="equal">
      <formula>"verificar se fez a revisão de"</formula>
    </cfRule>
  </conditionalFormatting>
  <conditionalFormatting sqref="S109">
    <cfRule type="cellIs" dxfId="160" priority="251" operator="notEqual">
      <formula>0</formula>
    </cfRule>
  </conditionalFormatting>
  <conditionalFormatting sqref="R10">
    <cfRule type="cellIs" dxfId="159" priority="246" operator="equal">
      <formula>"verificar se fez a revisão de"</formula>
    </cfRule>
  </conditionalFormatting>
  <conditionalFormatting sqref="S10">
    <cfRule type="cellIs" dxfId="158" priority="245" operator="notEqual">
      <formula>0</formula>
    </cfRule>
  </conditionalFormatting>
  <conditionalFormatting sqref="R11">
    <cfRule type="cellIs" dxfId="157" priority="240" operator="equal">
      <formula>"verificar se fez a revisão de"</formula>
    </cfRule>
  </conditionalFormatting>
  <conditionalFormatting sqref="S11">
    <cfRule type="cellIs" dxfId="156" priority="239" operator="notEqual">
      <formula>0</formula>
    </cfRule>
  </conditionalFormatting>
  <conditionalFormatting sqref="R12">
    <cfRule type="cellIs" dxfId="155" priority="234" operator="equal">
      <formula>"verificar se fez a revisão de"</formula>
    </cfRule>
  </conditionalFormatting>
  <conditionalFormatting sqref="S12">
    <cfRule type="cellIs" dxfId="154" priority="233" operator="notEqual">
      <formula>0</formula>
    </cfRule>
  </conditionalFormatting>
  <conditionalFormatting sqref="R13">
    <cfRule type="cellIs" dxfId="153" priority="228" operator="equal">
      <formula>"verificar se fez a revisão de"</formula>
    </cfRule>
  </conditionalFormatting>
  <conditionalFormatting sqref="S13">
    <cfRule type="cellIs" dxfId="152" priority="227" operator="notEqual">
      <formula>0</formula>
    </cfRule>
  </conditionalFormatting>
  <conditionalFormatting sqref="R14">
    <cfRule type="cellIs" dxfId="151" priority="222" operator="equal">
      <formula>"verificar se fez a revisão de"</formula>
    </cfRule>
  </conditionalFormatting>
  <conditionalFormatting sqref="S14">
    <cfRule type="cellIs" dxfId="150" priority="221" operator="notEqual">
      <formula>0</formula>
    </cfRule>
  </conditionalFormatting>
  <conditionalFormatting sqref="R15">
    <cfRule type="cellIs" dxfId="149" priority="216" operator="equal">
      <formula>"verificar se fez a revisão de"</formula>
    </cfRule>
  </conditionalFormatting>
  <conditionalFormatting sqref="S15">
    <cfRule type="cellIs" dxfId="148" priority="215" operator="notEqual">
      <formula>0</formula>
    </cfRule>
  </conditionalFormatting>
  <conditionalFormatting sqref="R16">
    <cfRule type="cellIs" dxfId="147" priority="210" operator="equal">
      <formula>"verificar se fez a revisão de"</formula>
    </cfRule>
  </conditionalFormatting>
  <conditionalFormatting sqref="S16">
    <cfRule type="cellIs" dxfId="146" priority="209" operator="notEqual">
      <formula>0</formula>
    </cfRule>
  </conditionalFormatting>
  <conditionalFormatting sqref="R17">
    <cfRule type="cellIs" dxfId="145" priority="204" operator="equal">
      <formula>"verificar se fez a revisão de"</formula>
    </cfRule>
  </conditionalFormatting>
  <conditionalFormatting sqref="S17">
    <cfRule type="cellIs" dxfId="144" priority="203" operator="notEqual">
      <formula>0</formula>
    </cfRule>
  </conditionalFormatting>
  <conditionalFormatting sqref="R18">
    <cfRule type="cellIs" dxfId="143" priority="198" operator="equal">
      <formula>"verificar se fez a revisão de"</formula>
    </cfRule>
  </conditionalFormatting>
  <conditionalFormatting sqref="S18">
    <cfRule type="cellIs" dxfId="142" priority="197" operator="notEqual">
      <formula>0</formula>
    </cfRule>
  </conditionalFormatting>
  <conditionalFormatting sqref="R19">
    <cfRule type="cellIs" dxfId="141" priority="192" operator="equal">
      <formula>"verificar se fez a revisão de"</formula>
    </cfRule>
  </conditionalFormatting>
  <conditionalFormatting sqref="S19">
    <cfRule type="cellIs" dxfId="140" priority="191" operator="notEqual">
      <formula>0</formula>
    </cfRule>
  </conditionalFormatting>
  <conditionalFormatting sqref="R20">
    <cfRule type="cellIs" dxfId="139" priority="186" operator="equal">
      <formula>"verificar se fez a revisão de"</formula>
    </cfRule>
  </conditionalFormatting>
  <conditionalFormatting sqref="S20">
    <cfRule type="cellIs" dxfId="138" priority="185" operator="notEqual">
      <formula>0</formula>
    </cfRule>
  </conditionalFormatting>
  <conditionalFormatting sqref="R21">
    <cfRule type="cellIs" dxfId="137" priority="180" operator="equal">
      <formula>"verificar se fez a revisão de"</formula>
    </cfRule>
  </conditionalFormatting>
  <conditionalFormatting sqref="S21">
    <cfRule type="cellIs" dxfId="136" priority="179" operator="notEqual">
      <formula>0</formula>
    </cfRule>
  </conditionalFormatting>
  <conditionalFormatting sqref="R22">
    <cfRule type="cellIs" dxfId="135" priority="174" operator="equal">
      <formula>"verificar se fez a revisão de"</formula>
    </cfRule>
  </conditionalFormatting>
  <conditionalFormatting sqref="S22">
    <cfRule type="cellIs" dxfId="134" priority="173" operator="notEqual">
      <formula>0</formula>
    </cfRule>
  </conditionalFormatting>
  <conditionalFormatting sqref="R23">
    <cfRule type="cellIs" dxfId="133" priority="168" operator="equal">
      <formula>"verificar se fez a revisão de"</formula>
    </cfRule>
  </conditionalFormatting>
  <conditionalFormatting sqref="S23">
    <cfRule type="cellIs" dxfId="132" priority="167" operator="notEqual">
      <formula>0</formula>
    </cfRule>
  </conditionalFormatting>
  <conditionalFormatting sqref="R24">
    <cfRule type="cellIs" dxfId="131" priority="162" operator="equal">
      <formula>"verificar se fez a revisão de"</formula>
    </cfRule>
  </conditionalFormatting>
  <conditionalFormatting sqref="S24">
    <cfRule type="cellIs" dxfId="130" priority="161" operator="notEqual">
      <formula>0</formula>
    </cfRule>
  </conditionalFormatting>
  <conditionalFormatting sqref="R25">
    <cfRule type="cellIs" dxfId="129" priority="156" operator="equal">
      <formula>"verificar se fez a revisão de"</formula>
    </cfRule>
  </conditionalFormatting>
  <conditionalFormatting sqref="S25">
    <cfRule type="cellIs" dxfId="128" priority="155" operator="notEqual">
      <formula>0</formula>
    </cfRule>
  </conditionalFormatting>
  <conditionalFormatting sqref="R26">
    <cfRule type="cellIs" dxfId="127" priority="150" operator="equal">
      <formula>"verificar se fez a revisão de"</formula>
    </cfRule>
  </conditionalFormatting>
  <conditionalFormatting sqref="S26">
    <cfRule type="cellIs" dxfId="126" priority="149" operator="notEqual">
      <formula>0</formula>
    </cfRule>
  </conditionalFormatting>
  <conditionalFormatting sqref="R27">
    <cfRule type="cellIs" dxfId="125" priority="144" operator="equal">
      <formula>"verificar se fez a revisão de"</formula>
    </cfRule>
  </conditionalFormatting>
  <conditionalFormatting sqref="S27">
    <cfRule type="cellIs" dxfId="124" priority="143" operator="notEqual">
      <formula>0</formula>
    </cfRule>
  </conditionalFormatting>
  <conditionalFormatting sqref="R28">
    <cfRule type="cellIs" dxfId="123" priority="138" operator="equal">
      <formula>"verificar se fez a revisão de"</formula>
    </cfRule>
  </conditionalFormatting>
  <conditionalFormatting sqref="S28">
    <cfRule type="cellIs" dxfId="122" priority="137" operator="notEqual">
      <formula>0</formula>
    </cfRule>
  </conditionalFormatting>
  <conditionalFormatting sqref="R29">
    <cfRule type="cellIs" dxfId="121" priority="132" operator="equal">
      <formula>"verificar se fez a revisão de"</formula>
    </cfRule>
  </conditionalFormatting>
  <conditionalFormatting sqref="S29">
    <cfRule type="cellIs" dxfId="120" priority="131" operator="notEqual">
      <formula>0</formula>
    </cfRule>
  </conditionalFormatting>
  <conditionalFormatting sqref="R30">
    <cfRule type="cellIs" dxfId="119" priority="126" operator="equal">
      <formula>"verificar se fez a revisão de"</formula>
    </cfRule>
  </conditionalFormatting>
  <conditionalFormatting sqref="S30">
    <cfRule type="cellIs" dxfId="118" priority="125" operator="notEqual">
      <formula>0</formula>
    </cfRule>
  </conditionalFormatting>
  <conditionalFormatting sqref="F6:F30 F39 F41 F43 F45 F47 F49 F51 F53 F55 F57 F59 F61 F63 F65 F67 F69 F71 F73 F75 F77 F79 F81 F83 F85 F87 F89 F91 F93 F95 F97 F99 F101 F103 F105 F107 F109 F111:F150">
    <cfRule type="cellIs" dxfId="117" priority="118" operator="between">
      <formula>-1</formula>
      <formula>0</formula>
    </cfRule>
  </conditionalFormatting>
  <conditionalFormatting sqref="H6:H30 H39 H41 H43 H45 H47 H49 H51 H53 H55 H57 H59 H61 H63 H65 H67 H69 H71 H73 H75 H77 H79 H81 H83 H85 H87 H89 H91 H93 H95 H97 H99 H101 H103 H105 H107 H109 H111:H150">
    <cfRule type="cellIs" dxfId="116" priority="117" operator="between">
      <formula>-1</formula>
      <formula>0</formula>
    </cfRule>
  </conditionalFormatting>
  <conditionalFormatting sqref="F32">
    <cfRule type="cellIs" dxfId="115" priority="116" operator="between">
      <formula>-1</formula>
      <formula>0</formula>
    </cfRule>
  </conditionalFormatting>
  <conditionalFormatting sqref="H32">
    <cfRule type="cellIs" dxfId="114" priority="115" operator="between">
      <formula>-1</formula>
      <formula>0</formula>
    </cfRule>
  </conditionalFormatting>
  <conditionalFormatting sqref="F34">
    <cfRule type="cellIs" dxfId="113" priority="114" operator="between">
      <formula>-1</formula>
      <formula>0</formula>
    </cfRule>
  </conditionalFormatting>
  <conditionalFormatting sqref="H34">
    <cfRule type="cellIs" dxfId="112" priority="113" operator="between">
      <formula>-1</formula>
      <formula>0</formula>
    </cfRule>
  </conditionalFormatting>
  <conditionalFormatting sqref="F36">
    <cfRule type="cellIs" dxfId="111" priority="112" operator="between">
      <formula>-1</formula>
      <formula>0</formula>
    </cfRule>
  </conditionalFormatting>
  <conditionalFormatting sqref="H36">
    <cfRule type="cellIs" dxfId="110" priority="111" operator="between">
      <formula>-1</formula>
      <formula>0</formula>
    </cfRule>
  </conditionalFormatting>
  <conditionalFormatting sqref="F38">
    <cfRule type="cellIs" dxfId="109" priority="110" operator="between">
      <formula>-1</formula>
      <formula>0</formula>
    </cfRule>
  </conditionalFormatting>
  <conditionalFormatting sqref="H38">
    <cfRule type="cellIs" dxfId="108" priority="109" operator="between">
      <formula>-1</formula>
      <formula>0</formula>
    </cfRule>
  </conditionalFormatting>
  <conditionalFormatting sqref="F40">
    <cfRule type="cellIs" dxfId="107" priority="108" operator="between">
      <formula>-1</formula>
      <formula>0</formula>
    </cfRule>
  </conditionalFormatting>
  <conditionalFormatting sqref="H40">
    <cfRule type="cellIs" dxfId="106" priority="107" operator="between">
      <formula>-1</formula>
      <formula>0</formula>
    </cfRule>
  </conditionalFormatting>
  <conditionalFormatting sqref="F42">
    <cfRule type="cellIs" dxfId="105" priority="106" operator="between">
      <formula>-1</formula>
      <formula>0</formula>
    </cfRule>
  </conditionalFormatting>
  <conditionalFormatting sqref="H42">
    <cfRule type="cellIs" dxfId="104" priority="105" operator="between">
      <formula>-1</formula>
      <formula>0</formula>
    </cfRule>
  </conditionalFormatting>
  <conditionalFormatting sqref="F44">
    <cfRule type="cellIs" dxfId="103" priority="104" operator="between">
      <formula>-1</formula>
      <formula>0</formula>
    </cfRule>
  </conditionalFormatting>
  <conditionalFormatting sqref="H44">
    <cfRule type="cellIs" dxfId="102" priority="103" operator="between">
      <formula>-1</formula>
      <formula>0</formula>
    </cfRule>
  </conditionalFormatting>
  <conditionalFormatting sqref="F46">
    <cfRule type="cellIs" dxfId="101" priority="102" operator="between">
      <formula>-1</formula>
      <formula>0</formula>
    </cfRule>
  </conditionalFormatting>
  <conditionalFormatting sqref="H46">
    <cfRule type="cellIs" dxfId="100" priority="101" operator="between">
      <formula>-1</formula>
      <formula>0</formula>
    </cfRule>
  </conditionalFormatting>
  <conditionalFormatting sqref="F48">
    <cfRule type="cellIs" dxfId="99" priority="100" operator="between">
      <formula>-1</formula>
      <formula>0</formula>
    </cfRule>
  </conditionalFormatting>
  <conditionalFormatting sqref="H48">
    <cfRule type="cellIs" dxfId="98" priority="99" operator="between">
      <formula>-1</formula>
      <formula>0</formula>
    </cfRule>
  </conditionalFormatting>
  <conditionalFormatting sqref="F50">
    <cfRule type="cellIs" dxfId="97" priority="98" operator="between">
      <formula>-1</formula>
      <formula>0</formula>
    </cfRule>
  </conditionalFormatting>
  <conditionalFormatting sqref="H50">
    <cfRule type="cellIs" dxfId="96" priority="97" operator="between">
      <formula>-1</formula>
      <formula>0</formula>
    </cfRule>
  </conditionalFormatting>
  <conditionalFormatting sqref="F52">
    <cfRule type="cellIs" dxfId="95" priority="96" operator="between">
      <formula>-1</formula>
      <formula>0</formula>
    </cfRule>
  </conditionalFormatting>
  <conditionalFormatting sqref="H52">
    <cfRule type="cellIs" dxfId="94" priority="95" operator="between">
      <formula>-1</formula>
      <formula>0</formula>
    </cfRule>
  </conditionalFormatting>
  <conditionalFormatting sqref="F54">
    <cfRule type="cellIs" dxfId="93" priority="94" operator="between">
      <formula>-1</formula>
      <formula>0</formula>
    </cfRule>
  </conditionalFormatting>
  <conditionalFormatting sqref="H54">
    <cfRule type="cellIs" dxfId="92" priority="93" operator="between">
      <formula>-1</formula>
      <formula>0</formula>
    </cfRule>
  </conditionalFormatting>
  <conditionalFormatting sqref="F56">
    <cfRule type="cellIs" dxfId="91" priority="92" operator="between">
      <formula>-1</formula>
      <formula>0</formula>
    </cfRule>
  </conditionalFormatting>
  <conditionalFormatting sqref="H56">
    <cfRule type="cellIs" dxfId="90" priority="91" operator="between">
      <formula>-1</formula>
      <formula>0</formula>
    </cfRule>
  </conditionalFormatting>
  <conditionalFormatting sqref="F58">
    <cfRule type="cellIs" dxfId="89" priority="90" operator="between">
      <formula>-1</formula>
      <formula>0</formula>
    </cfRule>
  </conditionalFormatting>
  <conditionalFormatting sqref="H58">
    <cfRule type="cellIs" dxfId="88" priority="89" operator="between">
      <formula>-1</formula>
      <formula>0</formula>
    </cfRule>
  </conditionalFormatting>
  <conditionalFormatting sqref="F60">
    <cfRule type="cellIs" dxfId="87" priority="88" operator="between">
      <formula>-1</formula>
      <formula>0</formula>
    </cfRule>
  </conditionalFormatting>
  <conditionalFormatting sqref="H60">
    <cfRule type="cellIs" dxfId="86" priority="87" operator="between">
      <formula>-1</formula>
      <formula>0</formula>
    </cfRule>
  </conditionalFormatting>
  <conditionalFormatting sqref="F62">
    <cfRule type="cellIs" dxfId="85" priority="86" operator="between">
      <formula>-1</formula>
      <formula>0</formula>
    </cfRule>
  </conditionalFormatting>
  <conditionalFormatting sqref="H62">
    <cfRule type="cellIs" dxfId="84" priority="85" operator="between">
      <formula>-1</formula>
      <formula>0</formula>
    </cfRule>
  </conditionalFormatting>
  <conditionalFormatting sqref="F64">
    <cfRule type="cellIs" dxfId="83" priority="84" operator="between">
      <formula>-1</formula>
      <formula>0</formula>
    </cfRule>
  </conditionalFormatting>
  <conditionalFormatting sqref="H64">
    <cfRule type="cellIs" dxfId="82" priority="83" operator="between">
      <formula>-1</formula>
      <formula>0</formula>
    </cfRule>
  </conditionalFormatting>
  <conditionalFormatting sqref="F66">
    <cfRule type="cellIs" dxfId="81" priority="82" operator="between">
      <formula>-1</formula>
      <formula>0</formula>
    </cfRule>
  </conditionalFormatting>
  <conditionalFormatting sqref="H66">
    <cfRule type="cellIs" dxfId="80" priority="81" operator="between">
      <formula>-1</formula>
      <formula>0</formula>
    </cfRule>
  </conditionalFormatting>
  <conditionalFormatting sqref="F68">
    <cfRule type="cellIs" dxfId="79" priority="80" operator="between">
      <formula>-1</formula>
      <formula>0</formula>
    </cfRule>
  </conditionalFormatting>
  <conditionalFormatting sqref="H68">
    <cfRule type="cellIs" dxfId="78" priority="79" operator="between">
      <formula>-1</formula>
      <formula>0</formula>
    </cfRule>
  </conditionalFormatting>
  <conditionalFormatting sqref="F70">
    <cfRule type="cellIs" dxfId="77" priority="78" operator="between">
      <formula>-1</formula>
      <formula>0</formula>
    </cfRule>
  </conditionalFormatting>
  <conditionalFormatting sqref="H70">
    <cfRule type="cellIs" dxfId="76" priority="77" operator="between">
      <formula>-1</formula>
      <formula>0</formula>
    </cfRule>
  </conditionalFormatting>
  <conditionalFormatting sqref="F72">
    <cfRule type="cellIs" dxfId="75" priority="76" operator="between">
      <formula>-1</formula>
      <formula>0</formula>
    </cfRule>
  </conditionalFormatting>
  <conditionalFormatting sqref="H72">
    <cfRule type="cellIs" dxfId="74" priority="75" operator="between">
      <formula>-1</formula>
      <formula>0</formula>
    </cfRule>
  </conditionalFormatting>
  <conditionalFormatting sqref="F74">
    <cfRule type="cellIs" dxfId="73" priority="74" operator="between">
      <formula>-1</formula>
      <formula>0</formula>
    </cfRule>
  </conditionalFormatting>
  <conditionalFormatting sqref="H74">
    <cfRule type="cellIs" dxfId="72" priority="73" operator="between">
      <formula>-1</formula>
      <formula>0</formula>
    </cfRule>
  </conditionalFormatting>
  <conditionalFormatting sqref="F76">
    <cfRule type="cellIs" dxfId="71" priority="72" operator="between">
      <formula>-1</formula>
      <formula>0</formula>
    </cfRule>
  </conditionalFormatting>
  <conditionalFormatting sqref="H76">
    <cfRule type="cellIs" dxfId="70" priority="71" operator="between">
      <formula>-1</formula>
      <formula>0</formula>
    </cfRule>
  </conditionalFormatting>
  <conditionalFormatting sqref="F78">
    <cfRule type="cellIs" dxfId="69" priority="70" operator="between">
      <formula>-1</formula>
      <formula>0</formula>
    </cfRule>
  </conditionalFormatting>
  <conditionalFormatting sqref="H78">
    <cfRule type="cellIs" dxfId="68" priority="69" operator="between">
      <formula>-1</formula>
      <formula>0</formula>
    </cfRule>
  </conditionalFormatting>
  <conditionalFormatting sqref="F80">
    <cfRule type="cellIs" dxfId="67" priority="68" operator="between">
      <formula>-1</formula>
      <formula>0</formula>
    </cfRule>
  </conditionalFormatting>
  <conditionalFormatting sqref="H80">
    <cfRule type="cellIs" dxfId="66" priority="67" operator="between">
      <formula>-1</formula>
      <formula>0</formula>
    </cfRule>
  </conditionalFormatting>
  <conditionalFormatting sqref="F82">
    <cfRule type="cellIs" dxfId="65" priority="66" operator="between">
      <formula>-1</formula>
      <formula>0</formula>
    </cfRule>
  </conditionalFormatting>
  <conditionalFormatting sqref="H82">
    <cfRule type="cellIs" dxfId="64" priority="65" operator="between">
      <formula>-1</formula>
      <formula>0</formula>
    </cfRule>
  </conditionalFormatting>
  <conditionalFormatting sqref="F84">
    <cfRule type="cellIs" dxfId="63" priority="64" operator="between">
      <formula>-1</formula>
      <formula>0</formula>
    </cfRule>
  </conditionalFormatting>
  <conditionalFormatting sqref="H84">
    <cfRule type="cellIs" dxfId="62" priority="63" operator="between">
      <formula>-1</formula>
      <formula>0</formula>
    </cfRule>
  </conditionalFormatting>
  <conditionalFormatting sqref="F86">
    <cfRule type="cellIs" dxfId="61" priority="62" operator="between">
      <formula>-1</formula>
      <formula>0</formula>
    </cfRule>
  </conditionalFormatting>
  <conditionalFormatting sqref="H86">
    <cfRule type="cellIs" dxfId="60" priority="61" operator="between">
      <formula>-1</formula>
      <formula>0</formula>
    </cfRule>
  </conditionalFormatting>
  <conditionalFormatting sqref="F88">
    <cfRule type="cellIs" dxfId="59" priority="60" operator="between">
      <formula>-1</formula>
      <formula>0</formula>
    </cfRule>
  </conditionalFormatting>
  <conditionalFormatting sqref="H88">
    <cfRule type="cellIs" dxfId="58" priority="59" operator="between">
      <formula>-1</formula>
      <formula>0</formula>
    </cfRule>
  </conditionalFormatting>
  <conditionalFormatting sqref="F90">
    <cfRule type="cellIs" dxfId="57" priority="58" operator="between">
      <formula>-1</formula>
      <formula>0</formula>
    </cfRule>
  </conditionalFormatting>
  <conditionalFormatting sqref="H90">
    <cfRule type="cellIs" dxfId="56" priority="57" operator="between">
      <formula>-1</formula>
      <formula>0</formula>
    </cfRule>
  </conditionalFormatting>
  <conditionalFormatting sqref="F92">
    <cfRule type="cellIs" dxfId="55" priority="56" operator="between">
      <formula>-1</formula>
      <formula>0</formula>
    </cfRule>
  </conditionalFormatting>
  <conditionalFormatting sqref="H92">
    <cfRule type="cellIs" dxfId="54" priority="55" operator="between">
      <formula>-1</formula>
      <formula>0</formula>
    </cfRule>
  </conditionalFormatting>
  <conditionalFormatting sqref="F94">
    <cfRule type="cellIs" dxfId="53" priority="54" operator="between">
      <formula>-1</formula>
      <formula>0</formula>
    </cfRule>
  </conditionalFormatting>
  <conditionalFormatting sqref="H94">
    <cfRule type="cellIs" dxfId="52" priority="53" operator="between">
      <formula>-1</formula>
      <formula>0</formula>
    </cfRule>
  </conditionalFormatting>
  <conditionalFormatting sqref="F96">
    <cfRule type="cellIs" dxfId="51" priority="52" operator="between">
      <formula>-1</formula>
      <formula>0</formula>
    </cfRule>
  </conditionalFormatting>
  <conditionalFormatting sqref="H96">
    <cfRule type="cellIs" dxfId="50" priority="51" operator="between">
      <formula>-1</formula>
      <formula>0</formula>
    </cfRule>
  </conditionalFormatting>
  <conditionalFormatting sqref="F98">
    <cfRule type="cellIs" dxfId="49" priority="50" operator="between">
      <formula>-1</formula>
      <formula>0</formula>
    </cfRule>
  </conditionalFormatting>
  <conditionalFormatting sqref="H98">
    <cfRule type="cellIs" dxfId="48" priority="49" operator="between">
      <formula>-1</formula>
      <formula>0</formula>
    </cfRule>
  </conditionalFormatting>
  <conditionalFormatting sqref="F100">
    <cfRule type="cellIs" dxfId="47" priority="48" operator="between">
      <formula>-1</formula>
      <formula>0</formula>
    </cfRule>
  </conditionalFormatting>
  <conditionalFormatting sqref="H100">
    <cfRule type="cellIs" dxfId="46" priority="47" operator="between">
      <formula>-1</formula>
      <formula>0</formula>
    </cfRule>
  </conditionalFormatting>
  <conditionalFormatting sqref="F102">
    <cfRule type="cellIs" dxfId="45" priority="46" operator="between">
      <formula>-1</formula>
      <formula>0</formula>
    </cfRule>
  </conditionalFormatting>
  <conditionalFormatting sqref="H102">
    <cfRule type="cellIs" dxfId="44" priority="45" operator="between">
      <formula>-1</formula>
      <formula>0</formula>
    </cfRule>
  </conditionalFormatting>
  <conditionalFormatting sqref="F104">
    <cfRule type="cellIs" dxfId="43" priority="44" operator="between">
      <formula>-1</formula>
      <formula>0</formula>
    </cfRule>
  </conditionalFormatting>
  <conditionalFormatting sqref="H104">
    <cfRule type="cellIs" dxfId="42" priority="43" operator="between">
      <formula>-1</formula>
      <formula>0</formula>
    </cfRule>
  </conditionalFormatting>
  <conditionalFormatting sqref="F106">
    <cfRule type="cellIs" dxfId="41" priority="42" operator="between">
      <formula>-1</formula>
      <formula>0</formula>
    </cfRule>
  </conditionalFormatting>
  <conditionalFormatting sqref="H106">
    <cfRule type="cellIs" dxfId="40" priority="41" operator="between">
      <formula>-1</formula>
      <formula>0</formula>
    </cfRule>
  </conditionalFormatting>
  <conditionalFormatting sqref="F108">
    <cfRule type="cellIs" dxfId="39" priority="40" operator="between">
      <formula>-1</formula>
      <formula>0</formula>
    </cfRule>
  </conditionalFormatting>
  <conditionalFormatting sqref="H108">
    <cfRule type="cellIs" dxfId="38" priority="39" operator="between">
      <formula>-1</formula>
      <formula>0</formula>
    </cfRule>
  </conditionalFormatting>
  <conditionalFormatting sqref="F110">
    <cfRule type="cellIs" dxfId="37" priority="38" operator="between">
      <formula>-1</formula>
      <formula>0</formula>
    </cfRule>
  </conditionalFormatting>
  <conditionalFormatting sqref="H110">
    <cfRule type="cellIs" dxfId="36" priority="37" operator="between">
      <formula>-1</formula>
      <formula>0</formula>
    </cfRule>
  </conditionalFormatting>
  <conditionalFormatting sqref="I6:I30 I32 I34 I36 I38:I150">
    <cfRule type="cellIs" dxfId="35" priority="36" operator="equal">
      <formula>0</formula>
    </cfRule>
  </conditionalFormatting>
  <conditionalFormatting sqref="J6:J30 J32 J34 J36 J38:J150">
    <cfRule type="cellIs" dxfId="34" priority="35" operator="equal">
      <formula>0</formula>
    </cfRule>
  </conditionalFormatting>
  <conditionalFormatting sqref="G6:G30 G32 G34 G36 G38:G150">
    <cfRule type="cellIs" dxfId="33" priority="34" operator="equal">
      <formula>0</formula>
    </cfRule>
  </conditionalFormatting>
  <conditionalFormatting sqref="R31">
    <cfRule type="cellIs" dxfId="32" priority="33" operator="equal">
      <formula>"verificar se fez a revisão de"</formula>
    </cfRule>
  </conditionalFormatting>
  <conditionalFormatting sqref="S31">
    <cfRule type="cellIs" dxfId="31" priority="32" operator="notEqual">
      <formula>0</formula>
    </cfRule>
  </conditionalFormatting>
  <conditionalFormatting sqref="F31">
    <cfRule type="cellIs" dxfId="30" priority="31" operator="between">
      <formula>-1</formula>
      <formula>0</formula>
    </cfRule>
  </conditionalFormatting>
  <conditionalFormatting sqref="H31">
    <cfRule type="cellIs" dxfId="29" priority="30" operator="between">
      <formula>-1</formula>
      <formula>0</formula>
    </cfRule>
  </conditionalFormatting>
  <conditionalFormatting sqref="I31">
    <cfRule type="cellIs" dxfId="28" priority="29" operator="equal">
      <formula>0</formula>
    </cfRule>
  </conditionalFormatting>
  <conditionalFormatting sqref="J31">
    <cfRule type="cellIs" dxfId="27" priority="28" operator="equal">
      <formula>0</formula>
    </cfRule>
  </conditionalFormatting>
  <conditionalFormatting sqref="G31">
    <cfRule type="cellIs" dxfId="26" priority="27" operator="equal">
      <formula>0</formula>
    </cfRule>
  </conditionalFormatting>
  <conditionalFormatting sqref="R33">
    <cfRule type="cellIs" dxfId="25" priority="26" operator="equal">
      <formula>"verificar se fez a revisão de"</formula>
    </cfRule>
  </conditionalFormatting>
  <conditionalFormatting sqref="S33">
    <cfRule type="cellIs" dxfId="24" priority="25" operator="notEqual">
      <formula>0</formula>
    </cfRule>
  </conditionalFormatting>
  <conditionalFormatting sqref="F33">
    <cfRule type="cellIs" dxfId="23" priority="24" operator="between">
      <formula>-1</formula>
      <formula>0</formula>
    </cfRule>
  </conditionalFormatting>
  <conditionalFormatting sqref="H33">
    <cfRule type="cellIs" dxfId="22" priority="23" operator="between">
      <formula>-1</formula>
      <formula>0</formula>
    </cfRule>
  </conditionalFormatting>
  <conditionalFormatting sqref="I33">
    <cfRule type="cellIs" dxfId="21" priority="22" operator="equal">
      <formula>0</formula>
    </cfRule>
  </conditionalFormatting>
  <conditionalFormatting sqref="J33">
    <cfRule type="cellIs" dxfId="20" priority="21" operator="equal">
      <formula>0</formula>
    </cfRule>
  </conditionalFormatting>
  <conditionalFormatting sqref="G33">
    <cfRule type="cellIs" dxfId="19" priority="20" operator="equal">
      <formula>0</formula>
    </cfRule>
  </conditionalFormatting>
  <conditionalFormatting sqref="R35">
    <cfRule type="cellIs" dxfId="18" priority="19" operator="equal">
      <formula>"verificar se fez a revisão de"</formula>
    </cfRule>
  </conditionalFormatting>
  <conditionalFormatting sqref="S35">
    <cfRule type="cellIs" dxfId="17" priority="18" operator="notEqual">
      <formula>0</formula>
    </cfRule>
  </conditionalFormatting>
  <conditionalFormatting sqref="F35">
    <cfRule type="cellIs" dxfId="16" priority="17" operator="between">
      <formula>-1</formula>
      <formula>0</formula>
    </cfRule>
  </conditionalFormatting>
  <conditionalFormatting sqref="H35">
    <cfRule type="cellIs" dxfId="15" priority="16" operator="between">
      <formula>-1</formula>
      <formula>0</formula>
    </cfRule>
  </conditionalFormatting>
  <conditionalFormatting sqref="I35">
    <cfRule type="cellIs" dxfId="14" priority="15" operator="equal">
      <formula>0</formula>
    </cfRule>
  </conditionalFormatting>
  <conditionalFormatting sqref="J35">
    <cfRule type="cellIs" dxfId="13" priority="14" operator="equal">
      <formula>0</formula>
    </cfRule>
  </conditionalFormatting>
  <conditionalFormatting sqref="G35">
    <cfRule type="cellIs" dxfId="12" priority="13" operator="equal">
      <formula>0</formula>
    </cfRule>
  </conditionalFormatting>
  <conditionalFormatting sqref="R37">
    <cfRule type="cellIs" dxfId="11" priority="12" operator="equal">
      <formula>"verificar se fez a revisão de"</formula>
    </cfRule>
  </conditionalFormatting>
  <conditionalFormatting sqref="S37">
    <cfRule type="cellIs" dxfId="10" priority="11" operator="notEqual">
      <formula>0</formula>
    </cfRule>
  </conditionalFormatting>
  <conditionalFormatting sqref="F37">
    <cfRule type="cellIs" dxfId="9" priority="10" operator="between">
      <formula>-1</formula>
      <formula>0</formula>
    </cfRule>
  </conditionalFormatting>
  <conditionalFormatting sqref="H37">
    <cfRule type="cellIs" dxfId="8" priority="9" operator="between">
      <formula>-1</formula>
      <formula>0</formula>
    </cfRule>
  </conditionalFormatting>
  <conditionalFormatting sqref="I37">
    <cfRule type="cellIs" dxfId="7" priority="8" operator="equal">
      <formula>0</formula>
    </cfRule>
  </conditionalFormatting>
  <conditionalFormatting sqref="J37">
    <cfRule type="cellIs" dxfId="6" priority="7" operator="equal">
      <formula>0</formula>
    </cfRule>
  </conditionalFormatting>
  <conditionalFormatting sqref="G37">
    <cfRule type="cellIs" dxfId="5" priority="6" operator="equal">
      <formula>0</formula>
    </cfRule>
  </conditionalFormatting>
  <conditionalFormatting sqref="P6 P8 P10 P12 P14 P16 P18 P20 P22 P24 P26 P28 P30 P32 P34 P36 P38 P40 P42 P44 P46 P48 P50 P52 P54 P56 P58 P60 P62 P64 P66 P68 P70 P72 P74 P76 P78 P80 P82 P84 P86 P88 P90 P92 P94 P96 P98 P100 P102 P104 P106 P108 P110">
    <cfRule type="cellIs" dxfId="4" priority="1" operator="greaterThanOrEqual">
      <formula>31</formula>
    </cfRule>
    <cfRule type="cellIs" dxfId="3" priority="2" operator="between">
      <formula>15.1</formula>
      <formula>30</formula>
    </cfRule>
    <cfRule type="cellIs" dxfId="2" priority="3" operator="between">
      <formula>0.1</formula>
      <formula>15</formula>
    </cfRule>
    <cfRule type="cellIs" dxfId="1" priority="4" operator="lessThan">
      <formula>0</formula>
    </cfRule>
    <cfRule type="cellIs" dxfId="0" priority="5" operator="equal">
      <formula>0</formula>
    </cfRule>
  </conditionalFormatting>
  <printOptions horizontalCentered="1"/>
  <pageMargins left="0.31496062992125984" right="0.31496062992125984" top="0.78740157480314965" bottom="0.78740157480314965" header="0.31496062992125984" footer="0.31496062992125984"/>
  <pageSetup paperSize="9" scale="85" orientation="landscape" r:id="rId1"/>
  <headerFooter>
    <oddHeader>&amp;C&amp;"-,Negrito"&amp;14PONTES RENTAL&amp;R&amp;D   &amp;T</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111"/>
  <sheetViews>
    <sheetView workbookViewId="0">
      <pane xSplit="5" ySplit="5" topLeftCell="F6" activePane="bottomRight" state="frozen"/>
      <selection pane="topRight" activeCell="F1" sqref="F1"/>
      <selection pane="bottomLeft" activeCell="A6" sqref="A6"/>
      <selection pane="bottomRight" activeCell="S10" sqref="S10"/>
    </sheetView>
  </sheetViews>
  <sheetFormatPr defaultRowHeight="15" x14ac:dyDescent="0.25"/>
  <cols>
    <col min="1" max="1" width="10.5703125" customWidth="1"/>
    <col min="3" max="3" width="13.42578125" customWidth="1"/>
    <col min="5" max="5" width="13.5703125" bestFit="1" customWidth="1"/>
    <col min="6" max="7" width="1.5703125" customWidth="1"/>
    <col min="8" max="8" width="10.5703125" bestFit="1" customWidth="1"/>
    <col min="9" max="18" width="8.7109375" bestFit="1" customWidth="1"/>
  </cols>
  <sheetData>
    <row r="2" spans="1:18" ht="15" customHeight="1" x14ac:dyDescent="0.25">
      <c r="A2" s="129" t="s">
        <v>143</v>
      </c>
      <c r="B2" s="129"/>
      <c r="C2" s="129"/>
      <c r="D2" s="129"/>
      <c r="E2" s="129"/>
      <c r="F2" s="24"/>
      <c r="G2" s="23"/>
      <c r="H2" s="3"/>
      <c r="I2" s="3"/>
      <c r="J2" s="3"/>
      <c r="K2" s="3"/>
      <c r="L2" s="3"/>
      <c r="M2" s="3"/>
      <c r="N2" s="3"/>
      <c r="O2" s="3"/>
      <c r="P2" s="3"/>
      <c r="Q2" s="3"/>
      <c r="R2" s="3"/>
    </row>
    <row r="3" spans="1:18" ht="15" customHeight="1" thickBot="1" x14ac:dyDescent="0.3">
      <c r="A3" s="130"/>
      <c r="B3" s="130"/>
      <c r="C3" s="130"/>
      <c r="D3" s="130"/>
      <c r="E3" s="130"/>
      <c r="F3" s="25"/>
      <c r="G3" s="23"/>
      <c r="H3" s="135"/>
      <c r="I3" s="135"/>
      <c r="J3" s="135"/>
      <c r="K3" s="135"/>
      <c r="L3" s="3"/>
      <c r="M3" s="135"/>
      <c r="N3" s="3"/>
      <c r="O3" s="135"/>
      <c r="P3" s="3"/>
      <c r="Q3" s="135"/>
      <c r="R3" s="3"/>
    </row>
    <row r="4" spans="1:18" ht="15.75" thickBot="1" x14ac:dyDescent="0.3">
      <c r="A4" s="86"/>
      <c r="B4" s="86"/>
      <c r="C4" s="86"/>
      <c r="D4" s="86"/>
      <c r="E4" s="86"/>
      <c r="F4" s="23"/>
      <c r="H4" s="96" t="s">
        <v>141</v>
      </c>
      <c r="I4" s="131" t="s">
        <v>142</v>
      </c>
      <c r="J4" s="132"/>
      <c r="K4" s="131" t="s">
        <v>159</v>
      </c>
      <c r="L4" s="132"/>
      <c r="M4" s="131" t="s">
        <v>160</v>
      </c>
      <c r="N4" s="132"/>
      <c r="O4" s="131" t="s">
        <v>162</v>
      </c>
      <c r="P4" s="132"/>
      <c r="Q4" s="131" t="s">
        <v>161</v>
      </c>
      <c r="R4" s="132"/>
    </row>
    <row r="5" spans="1:18" ht="15.75" thickBot="1" x14ac:dyDescent="0.3">
      <c r="A5" s="87" t="s">
        <v>138</v>
      </c>
      <c r="B5" s="87" t="s">
        <v>136</v>
      </c>
      <c r="C5" s="87" t="s">
        <v>139</v>
      </c>
      <c r="D5" s="87" t="s">
        <v>137</v>
      </c>
      <c r="E5" s="87" t="s">
        <v>147</v>
      </c>
      <c r="F5" s="23"/>
      <c r="G5" s="6"/>
      <c r="H5" s="1" t="s">
        <v>151</v>
      </c>
      <c r="I5" s="2" t="s">
        <v>152</v>
      </c>
      <c r="J5" s="1" t="s">
        <v>153</v>
      </c>
      <c r="K5" s="2" t="s">
        <v>157</v>
      </c>
      <c r="L5" s="2" t="s">
        <v>158</v>
      </c>
      <c r="M5" s="2" t="s">
        <v>163</v>
      </c>
      <c r="N5" s="2" t="s">
        <v>164</v>
      </c>
      <c r="O5" s="2" t="s">
        <v>165</v>
      </c>
      <c r="P5" s="2" t="s">
        <v>166</v>
      </c>
      <c r="Q5" s="2" t="s">
        <v>167</v>
      </c>
      <c r="R5" s="2" t="s">
        <v>168</v>
      </c>
    </row>
    <row r="6" spans="1:18" ht="15" customHeight="1" x14ac:dyDescent="0.25">
      <c r="A6" s="19" t="str">
        <f>projecao_revisoes_embraco!A6</f>
        <v>H50FT</v>
      </c>
      <c r="B6" s="15" t="s">
        <v>80</v>
      </c>
      <c r="C6" s="11" t="s">
        <v>81</v>
      </c>
      <c r="D6" s="127"/>
      <c r="E6" s="7" t="s">
        <v>140</v>
      </c>
      <c r="F6" s="23"/>
      <c r="G6" s="6"/>
      <c r="H6" s="97">
        <v>43069</v>
      </c>
      <c r="I6" s="75">
        <v>43083</v>
      </c>
      <c r="J6" s="102"/>
      <c r="K6" s="76"/>
      <c r="L6" s="76"/>
      <c r="M6" s="76"/>
      <c r="N6" s="76"/>
      <c r="O6" s="76"/>
      <c r="P6" s="76"/>
      <c r="Q6" s="76"/>
      <c r="R6" s="76"/>
    </row>
    <row r="7" spans="1:18" ht="21.75" customHeight="1" thickBot="1" x14ac:dyDescent="0.3">
      <c r="A7" s="20" t="s">
        <v>79</v>
      </c>
      <c r="B7" s="16" t="s">
        <v>80</v>
      </c>
      <c r="C7" s="12" t="s">
        <v>81</v>
      </c>
      <c r="D7" s="128"/>
      <c r="E7" s="8" t="s">
        <v>18</v>
      </c>
      <c r="F7" s="23"/>
      <c r="G7" s="6"/>
      <c r="H7" s="98">
        <v>16283</v>
      </c>
      <c r="I7" s="77">
        <v>16489</v>
      </c>
      <c r="J7" s="103"/>
      <c r="K7" s="78"/>
      <c r="L7" s="78"/>
      <c r="M7" s="78"/>
      <c r="N7" s="78"/>
      <c r="O7" s="78"/>
      <c r="P7" s="78"/>
      <c r="Q7" s="78"/>
      <c r="R7" s="78"/>
    </row>
    <row r="8" spans="1:18" ht="15" customHeight="1" x14ac:dyDescent="0.25">
      <c r="A8" s="21" t="s">
        <v>79</v>
      </c>
      <c r="B8" s="17" t="s">
        <v>82</v>
      </c>
      <c r="C8" s="13" t="s">
        <v>83</v>
      </c>
      <c r="D8" s="125"/>
      <c r="E8" s="9" t="s">
        <v>140</v>
      </c>
      <c r="F8" s="23"/>
      <c r="G8" s="6"/>
      <c r="H8" s="99">
        <v>43069</v>
      </c>
      <c r="I8" s="79">
        <v>43083</v>
      </c>
      <c r="J8" s="104"/>
      <c r="K8" s="80"/>
      <c r="L8" s="80"/>
      <c r="M8" s="80"/>
      <c r="N8" s="80"/>
      <c r="O8" s="80"/>
      <c r="P8" s="80"/>
      <c r="Q8" s="80"/>
      <c r="R8" s="80"/>
    </row>
    <row r="9" spans="1:18" ht="15" customHeight="1" thickBot="1" x14ac:dyDescent="0.3">
      <c r="A9" s="22" t="s">
        <v>79</v>
      </c>
      <c r="B9" s="18" t="s">
        <v>82</v>
      </c>
      <c r="C9" s="14" t="s">
        <v>83</v>
      </c>
      <c r="D9" s="126"/>
      <c r="E9" s="10" t="s">
        <v>18</v>
      </c>
      <c r="F9" s="23"/>
      <c r="G9" s="6"/>
      <c r="H9" s="100">
        <v>16264</v>
      </c>
      <c r="I9" s="81">
        <v>16454</v>
      </c>
      <c r="J9" s="105"/>
      <c r="K9" s="82"/>
      <c r="L9" s="82"/>
      <c r="M9" s="82"/>
      <c r="N9" s="82"/>
      <c r="O9" s="82"/>
      <c r="P9" s="82"/>
      <c r="Q9" s="82"/>
      <c r="R9" s="82"/>
    </row>
    <row r="10" spans="1:18" ht="18.75" x14ac:dyDescent="0.25">
      <c r="A10" s="19" t="s">
        <v>79</v>
      </c>
      <c r="B10" s="15" t="s">
        <v>84</v>
      </c>
      <c r="C10" s="11" t="s">
        <v>85</v>
      </c>
      <c r="D10" s="127"/>
      <c r="E10" s="7" t="s">
        <v>140</v>
      </c>
      <c r="F10" s="23"/>
      <c r="G10" s="6"/>
      <c r="H10" s="97">
        <v>43069</v>
      </c>
      <c r="I10" s="75">
        <v>43083</v>
      </c>
      <c r="J10" s="102"/>
      <c r="K10" s="76"/>
      <c r="L10" s="76"/>
      <c r="M10" s="76"/>
      <c r="N10" s="76"/>
      <c r="O10" s="76"/>
      <c r="P10" s="76"/>
      <c r="Q10" s="76"/>
      <c r="R10" s="76"/>
    </row>
    <row r="11" spans="1:18" ht="19.5" thickBot="1" x14ac:dyDescent="0.3">
      <c r="A11" s="20" t="s">
        <v>79</v>
      </c>
      <c r="B11" s="16" t="s">
        <v>84</v>
      </c>
      <c r="C11" s="12" t="s">
        <v>85</v>
      </c>
      <c r="D11" s="128"/>
      <c r="E11" s="8" t="s">
        <v>18</v>
      </c>
      <c r="F11" s="23"/>
      <c r="G11" s="6"/>
      <c r="H11" s="98">
        <v>15879</v>
      </c>
      <c r="I11" s="77">
        <v>16089</v>
      </c>
      <c r="J11" s="103"/>
      <c r="K11" s="78"/>
      <c r="L11" s="78"/>
      <c r="M11" s="78"/>
      <c r="N11" s="78"/>
      <c r="O11" s="78"/>
      <c r="P11" s="78"/>
      <c r="Q11" s="78"/>
      <c r="R11" s="78"/>
    </row>
    <row r="12" spans="1:18" ht="18.75" x14ac:dyDescent="0.25">
      <c r="A12" s="21" t="s">
        <v>79</v>
      </c>
      <c r="B12" s="17" t="s">
        <v>86</v>
      </c>
      <c r="C12" s="13" t="s">
        <v>87</v>
      </c>
      <c r="D12" s="125"/>
      <c r="E12" s="9" t="s">
        <v>140</v>
      </c>
      <c r="F12" s="23"/>
      <c r="G12" s="6"/>
      <c r="H12" s="99">
        <v>43069</v>
      </c>
      <c r="I12" s="79">
        <v>43083</v>
      </c>
      <c r="J12" s="104"/>
      <c r="K12" s="80"/>
      <c r="L12" s="80"/>
      <c r="M12" s="80"/>
      <c r="N12" s="80"/>
      <c r="O12" s="80"/>
      <c r="P12" s="80"/>
      <c r="Q12" s="80"/>
      <c r="R12" s="80"/>
    </row>
    <row r="13" spans="1:18" ht="19.5" thickBot="1" x14ac:dyDescent="0.3">
      <c r="A13" s="22" t="s">
        <v>79</v>
      </c>
      <c r="B13" s="18" t="s">
        <v>86</v>
      </c>
      <c r="C13" s="14" t="s">
        <v>87</v>
      </c>
      <c r="D13" s="126"/>
      <c r="E13" s="10" t="s">
        <v>18</v>
      </c>
      <c r="F13" s="23"/>
      <c r="G13" s="6"/>
      <c r="H13" s="100">
        <v>11130</v>
      </c>
      <c r="I13" s="81">
        <v>11317</v>
      </c>
      <c r="J13" s="105"/>
      <c r="K13" s="82"/>
      <c r="L13" s="82"/>
      <c r="M13" s="82"/>
      <c r="N13" s="82"/>
      <c r="O13" s="82"/>
      <c r="P13" s="82"/>
      <c r="Q13" s="82"/>
      <c r="R13" s="82"/>
    </row>
    <row r="14" spans="1:18" ht="18.75" x14ac:dyDescent="0.25">
      <c r="A14" s="19" t="s">
        <v>79</v>
      </c>
      <c r="B14" s="15" t="s">
        <v>88</v>
      </c>
      <c r="C14" s="11" t="s">
        <v>89</v>
      </c>
      <c r="D14" s="127"/>
      <c r="E14" s="7" t="s">
        <v>140</v>
      </c>
      <c r="F14" s="23"/>
      <c r="G14" s="6"/>
      <c r="H14" s="97">
        <v>43069</v>
      </c>
      <c r="I14" s="75">
        <v>43083</v>
      </c>
      <c r="J14" s="102"/>
      <c r="K14" s="76"/>
      <c r="L14" s="76"/>
      <c r="M14" s="76"/>
      <c r="N14" s="76"/>
      <c r="O14" s="76"/>
      <c r="P14" s="76"/>
      <c r="Q14" s="76"/>
      <c r="R14" s="76"/>
    </row>
    <row r="15" spans="1:18" ht="19.5" thickBot="1" x14ac:dyDescent="0.3">
      <c r="A15" s="20" t="s">
        <v>79</v>
      </c>
      <c r="B15" s="16" t="s">
        <v>88</v>
      </c>
      <c r="C15" s="12" t="s">
        <v>89</v>
      </c>
      <c r="D15" s="128"/>
      <c r="E15" s="8" t="s">
        <v>18</v>
      </c>
      <c r="F15" s="23"/>
      <c r="G15" s="6"/>
      <c r="H15" s="98">
        <v>7218</v>
      </c>
      <c r="I15" s="77">
        <v>7375</v>
      </c>
      <c r="J15" s="103"/>
      <c r="K15" s="78"/>
      <c r="L15" s="78"/>
      <c r="M15" s="78"/>
      <c r="N15" s="78"/>
      <c r="O15" s="78"/>
      <c r="P15" s="78"/>
      <c r="Q15" s="78"/>
      <c r="R15" s="78"/>
    </row>
    <row r="16" spans="1:18" ht="18.75" x14ac:dyDescent="0.25">
      <c r="A16" s="21" t="s">
        <v>79</v>
      </c>
      <c r="B16" s="17" t="s">
        <v>90</v>
      </c>
      <c r="C16" s="13" t="s">
        <v>91</v>
      </c>
      <c r="D16" s="125"/>
      <c r="E16" s="9" t="s">
        <v>140</v>
      </c>
      <c r="F16" s="23"/>
      <c r="G16" s="6"/>
      <c r="H16" s="99">
        <v>43069</v>
      </c>
      <c r="I16" s="79">
        <v>43083</v>
      </c>
      <c r="J16" s="104"/>
      <c r="K16" s="80"/>
      <c r="L16" s="80"/>
      <c r="M16" s="80"/>
      <c r="N16" s="80"/>
      <c r="O16" s="80"/>
      <c r="P16" s="80"/>
      <c r="Q16" s="80"/>
      <c r="R16" s="80"/>
    </row>
    <row r="17" spans="1:18" ht="19.5" thickBot="1" x14ac:dyDescent="0.3">
      <c r="A17" s="22" t="s">
        <v>79</v>
      </c>
      <c r="B17" s="18" t="s">
        <v>90</v>
      </c>
      <c r="C17" s="14" t="s">
        <v>91</v>
      </c>
      <c r="D17" s="126"/>
      <c r="E17" s="10" t="s">
        <v>18</v>
      </c>
      <c r="F17" s="23"/>
      <c r="G17" s="6"/>
      <c r="H17" s="100">
        <v>7754</v>
      </c>
      <c r="I17" s="81">
        <v>7943</v>
      </c>
      <c r="J17" s="105"/>
      <c r="K17" s="82"/>
      <c r="L17" s="82"/>
      <c r="M17" s="82"/>
      <c r="N17" s="82"/>
      <c r="O17" s="82"/>
      <c r="P17" s="82"/>
      <c r="Q17" s="82"/>
      <c r="R17" s="82"/>
    </row>
    <row r="18" spans="1:18" ht="18.75" x14ac:dyDescent="0.25">
      <c r="A18" s="19" t="s">
        <v>79</v>
      </c>
      <c r="B18" s="15" t="s">
        <v>92</v>
      </c>
      <c r="C18" s="11" t="s">
        <v>93</v>
      </c>
      <c r="D18" s="127"/>
      <c r="E18" s="7" t="s">
        <v>140</v>
      </c>
      <c r="F18" s="23"/>
      <c r="G18" s="6"/>
      <c r="H18" s="97">
        <v>43069</v>
      </c>
      <c r="I18" s="75">
        <v>43083</v>
      </c>
      <c r="J18" s="102"/>
      <c r="K18" s="76"/>
      <c r="L18" s="76"/>
      <c r="M18" s="76"/>
      <c r="N18" s="76"/>
      <c r="O18" s="76"/>
      <c r="P18" s="76"/>
      <c r="Q18" s="76"/>
      <c r="R18" s="76"/>
    </row>
    <row r="19" spans="1:18" ht="19.5" thickBot="1" x14ac:dyDescent="0.3">
      <c r="A19" s="20" t="s">
        <v>79</v>
      </c>
      <c r="B19" s="16" t="s">
        <v>92</v>
      </c>
      <c r="C19" s="12" t="s">
        <v>93</v>
      </c>
      <c r="D19" s="128"/>
      <c r="E19" s="8" t="s">
        <v>18</v>
      </c>
      <c r="F19" s="23"/>
      <c r="G19" s="6"/>
      <c r="H19" s="101">
        <v>23614</v>
      </c>
      <c r="I19" s="84">
        <v>23816</v>
      </c>
      <c r="J19" s="106"/>
      <c r="K19" s="85"/>
      <c r="L19" s="85"/>
      <c r="M19" s="85"/>
      <c r="N19" s="85"/>
      <c r="O19" s="85"/>
      <c r="P19" s="85"/>
      <c r="Q19" s="85"/>
      <c r="R19" s="85"/>
    </row>
    <row r="20" spans="1:18" ht="18.75" x14ac:dyDescent="0.25">
      <c r="A20" s="21" t="s">
        <v>79</v>
      </c>
      <c r="B20" s="17" t="s">
        <v>94</v>
      </c>
      <c r="C20" s="13" t="s">
        <v>95</v>
      </c>
      <c r="D20" s="125"/>
      <c r="E20" s="9" t="s">
        <v>140</v>
      </c>
      <c r="F20" s="23"/>
      <c r="G20" s="6"/>
      <c r="H20" s="99">
        <v>43069</v>
      </c>
      <c r="I20" s="79">
        <v>43083</v>
      </c>
      <c r="J20" s="104"/>
      <c r="K20" s="80"/>
      <c r="L20" s="80"/>
      <c r="M20" s="80"/>
      <c r="N20" s="80"/>
      <c r="O20" s="80"/>
      <c r="P20" s="80"/>
      <c r="Q20" s="80"/>
      <c r="R20" s="80"/>
    </row>
    <row r="21" spans="1:18" ht="19.5" thickBot="1" x14ac:dyDescent="0.3">
      <c r="A21" s="22" t="s">
        <v>79</v>
      </c>
      <c r="B21" s="18" t="s">
        <v>94</v>
      </c>
      <c r="C21" s="14" t="s">
        <v>95</v>
      </c>
      <c r="D21" s="126"/>
      <c r="E21" s="10" t="s">
        <v>18</v>
      </c>
      <c r="F21" s="23"/>
      <c r="G21" s="6"/>
      <c r="H21" s="100">
        <v>10109</v>
      </c>
      <c r="I21" s="81">
        <v>10287</v>
      </c>
      <c r="J21" s="105"/>
      <c r="K21" s="82"/>
      <c r="L21" s="82"/>
      <c r="M21" s="82"/>
      <c r="N21" s="82"/>
      <c r="O21" s="82"/>
      <c r="P21" s="82"/>
      <c r="Q21" s="82"/>
      <c r="R21" s="82"/>
    </row>
    <row r="22" spans="1:18" ht="21" customHeight="1" x14ac:dyDescent="0.25">
      <c r="A22" s="19" t="s">
        <v>79</v>
      </c>
      <c r="B22" s="15" t="s">
        <v>96</v>
      </c>
      <c r="C22" s="11" t="s">
        <v>97</v>
      </c>
      <c r="D22" s="127"/>
      <c r="E22" s="7" t="s">
        <v>140</v>
      </c>
      <c r="F22" s="23"/>
      <c r="G22" s="6"/>
      <c r="H22" s="97">
        <v>43069</v>
      </c>
      <c r="I22" s="75">
        <v>43083</v>
      </c>
      <c r="J22" s="102"/>
      <c r="K22" s="76"/>
      <c r="L22" s="76"/>
      <c r="M22" s="76"/>
      <c r="N22" s="76"/>
      <c r="O22" s="76"/>
      <c r="P22" s="76"/>
      <c r="Q22" s="76"/>
      <c r="R22" s="76"/>
    </row>
    <row r="23" spans="1:18" ht="16.5" customHeight="1" thickBot="1" x14ac:dyDescent="0.3">
      <c r="A23" s="20" t="s">
        <v>79</v>
      </c>
      <c r="B23" s="16" t="s">
        <v>96</v>
      </c>
      <c r="C23" s="12" t="s">
        <v>97</v>
      </c>
      <c r="D23" s="128"/>
      <c r="E23" s="8" t="s">
        <v>18</v>
      </c>
      <c r="F23" s="23"/>
      <c r="G23" s="6"/>
      <c r="H23" s="101">
        <v>18884</v>
      </c>
      <c r="I23" s="84">
        <v>19053</v>
      </c>
      <c r="J23" s="106"/>
      <c r="K23" s="85"/>
      <c r="L23" s="85"/>
      <c r="M23" s="85"/>
      <c r="N23" s="85"/>
      <c r="O23" s="85"/>
      <c r="P23" s="85"/>
      <c r="Q23" s="85"/>
      <c r="R23" s="85"/>
    </row>
    <row r="24" spans="1:18" ht="18.75" x14ac:dyDescent="0.25">
      <c r="A24" s="21" t="s">
        <v>79</v>
      </c>
      <c r="B24" s="17" t="s">
        <v>98</v>
      </c>
      <c r="C24" s="13" t="s">
        <v>99</v>
      </c>
      <c r="D24" s="125"/>
      <c r="E24" s="9" t="s">
        <v>140</v>
      </c>
      <c r="F24" s="23"/>
      <c r="G24" s="6"/>
      <c r="H24" s="99">
        <v>43069</v>
      </c>
      <c r="I24" s="79">
        <v>43083</v>
      </c>
      <c r="J24" s="104"/>
      <c r="K24" s="80"/>
      <c r="L24" s="80"/>
      <c r="M24" s="80"/>
      <c r="N24" s="80"/>
      <c r="O24" s="80"/>
      <c r="P24" s="80"/>
      <c r="Q24" s="80"/>
      <c r="R24" s="80"/>
    </row>
    <row r="25" spans="1:18" ht="19.5" thickBot="1" x14ac:dyDescent="0.3">
      <c r="A25" s="22" t="s">
        <v>79</v>
      </c>
      <c r="B25" s="18" t="s">
        <v>98</v>
      </c>
      <c r="C25" s="14" t="s">
        <v>99</v>
      </c>
      <c r="D25" s="126"/>
      <c r="E25" s="10" t="s">
        <v>18</v>
      </c>
      <c r="F25" s="23"/>
      <c r="G25" s="6"/>
      <c r="H25" s="100">
        <v>18731</v>
      </c>
      <c r="I25" s="81">
        <v>18891</v>
      </c>
      <c r="J25" s="105"/>
      <c r="K25" s="82"/>
      <c r="L25" s="82"/>
      <c r="M25" s="82"/>
      <c r="N25" s="82"/>
      <c r="O25" s="82"/>
      <c r="P25" s="82"/>
      <c r="Q25" s="82"/>
      <c r="R25" s="82"/>
    </row>
    <row r="26" spans="1:18" ht="18.75" x14ac:dyDescent="0.25">
      <c r="A26" s="19" t="s">
        <v>79</v>
      </c>
      <c r="B26" s="15" t="s">
        <v>134</v>
      </c>
      <c r="C26" s="11" t="s">
        <v>135</v>
      </c>
      <c r="D26" s="127"/>
      <c r="E26" s="7" t="s">
        <v>140</v>
      </c>
      <c r="F26" s="23"/>
      <c r="G26" s="6"/>
      <c r="H26" s="97"/>
      <c r="I26" s="75"/>
      <c r="J26" s="102"/>
      <c r="K26" s="76"/>
      <c r="L26" s="76"/>
      <c r="M26" s="76"/>
      <c r="N26" s="76"/>
      <c r="O26" s="76"/>
      <c r="P26" s="76"/>
      <c r="Q26" s="76"/>
      <c r="R26" s="76"/>
    </row>
    <row r="27" spans="1:18" ht="19.5" thickBot="1" x14ac:dyDescent="0.3">
      <c r="A27" s="20" t="s">
        <v>79</v>
      </c>
      <c r="B27" s="16" t="s">
        <v>134</v>
      </c>
      <c r="C27" s="12" t="s">
        <v>135</v>
      </c>
      <c r="D27" s="128"/>
      <c r="E27" s="8" t="s">
        <v>18</v>
      </c>
      <c r="F27" s="23"/>
      <c r="G27" s="6"/>
      <c r="H27" s="101"/>
      <c r="I27" s="84"/>
      <c r="J27" s="106"/>
      <c r="K27" s="85"/>
      <c r="L27" s="85"/>
      <c r="M27" s="85"/>
      <c r="N27" s="85"/>
      <c r="O27" s="85"/>
      <c r="P27" s="85"/>
      <c r="Q27" s="85"/>
      <c r="R27" s="85"/>
    </row>
    <row r="28" spans="1:18" ht="18.75" x14ac:dyDescent="0.25">
      <c r="A28" s="21" t="s">
        <v>125</v>
      </c>
      <c r="B28" s="17" t="s">
        <v>126</v>
      </c>
      <c r="C28" s="13" t="s">
        <v>127</v>
      </c>
      <c r="D28" s="125"/>
      <c r="E28" s="9" t="s">
        <v>140</v>
      </c>
      <c r="F28" s="23"/>
      <c r="G28" s="6"/>
      <c r="H28" s="99">
        <v>43069</v>
      </c>
      <c r="I28" s="79">
        <v>43083</v>
      </c>
      <c r="J28" s="104"/>
      <c r="K28" s="80"/>
      <c r="L28" s="80"/>
      <c r="M28" s="80"/>
      <c r="N28" s="80"/>
      <c r="O28" s="80"/>
      <c r="P28" s="80"/>
      <c r="Q28" s="80"/>
      <c r="R28" s="80"/>
    </row>
    <row r="29" spans="1:18" ht="19.5" thickBot="1" x14ac:dyDescent="0.3">
      <c r="A29" s="22" t="s">
        <v>125</v>
      </c>
      <c r="B29" s="18" t="s">
        <v>126</v>
      </c>
      <c r="C29" s="14" t="s">
        <v>127</v>
      </c>
      <c r="D29" s="126"/>
      <c r="E29" s="10" t="s">
        <v>18</v>
      </c>
      <c r="F29" s="23"/>
      <c r="G29" s="6"/>
      <c r="H29" s="100">
        <v>13868</v>
      </c>
      <c r="I29" s="81">
        <v>13883</v>
      </c>
      <c r="J29" s="105"/>
      <c r="K29" s="82"/>
      <c r="L29" s="82"/>
      <c r="M29" s="82"/>
      <c r="N29" s="82"/>
      <c r="O29" s="82"/>
      <c r="P29" s="82"/>
      <c r="Q29" s="82"/>
      <c r="R29" s="82"/>
    </row>
    <row r="30" spans="1:18" ht="18.75" x14ac:dyDescent="0.25">
      <c r="A30" s="19">
        <v>4100</v>
      </c>
      <c r="B30" s="15" t="s">
        <v>116</v>
      </c>
      <c r="C30" s="11" t="s">
        <v>117</v>
      </c>
      <c r="D30" s="127"/>
      <c r="E30" s="7" t="s">
        <v>140</v>
      </c>
      <c r="F30" s="23"/>
      <c r="G30" s="6"/>
      <c r="H30" s="97">
        <v>43069</v>
      </c>
      <c r="I30" s="75">
        <v>43083</v>
      </c>
      <c r="J30" s="102"/>
      <c r="K30" s="76"/>
      <c r="L30" s="76"/>
      <c r="M30" s="76"/>
      <c r="N30" s="76"/>
      <c r="O30" s="76"/>
      <c r="P30" s="76"/>
      <c r="Q30" s="76"/>
      <c r="R30" s="76"/>
    </row>
    <row r="31" spans="1:18" ht="19.5" thickBot="1" x14ac:dyDescent="0.3">
      <c r="A31" s="20">
        <v>4100</v>
      </c>
      <c r="B31" s="16" t="s">
        <v>116</v>
      </c>
      <c r="C31" s="12" t="s">
        <v>117</v>
      </c>
      <c r="D31" s="128"/>
      <c r="E31" s="8" t="s">
        <v>18</v>
      </c>
      <c r="F31" s="23"/>
      <c r="G31" s="6"/>
      <c r="H31" s="101">
        <v>218</v>
      </c>
      <c r="I31" s="84">
        <v>220</v>
      </c>
      <c r="J31" s="106"/>
      <c r="K31" s="85"/>
      <c r="L31" s="85"/>
      <c r="M31" s="85"/>
      <c r="N31" s="85"/>
      <c r="O31" s="85"/>
      <c r="P31" s="85"/>
      <c r="Q31" s="85"/>
      <c r="R31" s="85"/>
    </row>
    <row r="32" spans="1:18" ht="30" x14ac:dyDescent="0.25">
      <c r="A32" s="21" t="s">
        <v>118</v>
      </c>
      <c r="B32" s="17" t="s">
        <v>119</v>
      </c>
      <c r="C32" s="13" t="s">
        <v>120</v>
      </c>
      <c r="D32" s="125"/>
      <c r="E32" s="9" t="s">
        <v>140</v>
      </c>
      <c r="F32" s="23"/>
      <c r="G32" s="6"/>
      <c r="H32" s="99">
        <v>43069</v>
      </c>
      <c r="I32" s="79">
        <v>43083</v>
      </c>
      <c r="J32" s="104"/>
      <c r="K32" s="80"/>
      <c r="L32" s="80"/>
      <c r="M32" s="80"/>
      <c r="N32" s="80"/>
      <c r="O32" s="80"/>
      <c r="P32" s="80"/>
      <c r="Q32" s="80"/>
      <c r="R32" s="80"/>
    </row>
    <row r="33" spans="1:18" ht="30.75" thickBot="1" x14ac:dyDescent="0.3">
      <c r="A33" s="22" t="s">
        <v>118</v>
      </c>
      <c r="B33" s="18" t="s">
        <v>119</v>
      </c>
      <c r="C33" s="14" t="s">
        <v>120</v>
      </c>
      <c r="D33" s="126"/>
      <c r="E33" s="10" t="s">
        <v>18</v>
      </c>
      <c r="F33" s="23"/>
      <c r="G33" s="6"/>
      <c r="H33" s="100">
        <v>3030</v>
      </c>
      <c r="I33" s="81">
        <v>3193</v>
      </c>
      <c r="J33" s="105"/>
      <c r="K33" s="82"/>
      <c r="L33" s="82"/>
      <c r="M33" s="82"/>
      <c r="N33" s="82"/>
      <c r="O33" s="82"/>
      <c r="P33" s="82"/>
      <c r="Q33" s="82"/>
      <c r="R33" s="82"/>
    </row>
    <row r="34" spans="1:18" ht="30" x14ac:dyDescent="0.25">
      <c r="A34" s="19" t="s">
        <v>118</v>
      </c>
      <c r="B34" s="15" t="s">
        <v>121</v>
      </c>
      <c r="C34" s="11" t="s">
        <v>122</v>
      </c>
      <c r="D34" s="127"/>
      <c r="E34" s="7" t="s">
        <v>140</v>
      </c>
      <c r="F34" s="23"/>
      <c r="G34" s="6"/>
      <c r="H34" s="97">
        <v>43069</v>
      </c>
      <c r="I34" s="75">
        <v>43083</v>
      </c>
      <c r="J34" s="102"/>
      <c r="K34" s="76"/>
      <c r="L34" s="76"/>
      <c r="M34" s="76"/>
      <c r="N34" s="76"/>
      <c r="O34" s="76"/>
      <c r="P34" s="76"/>
      <c r="Q34" s="76"/>
      <c r="R34" s="76"/>
    </row>
    <row r="35" spans="1:18" ht="30.75" thickBot="1" x14ac:dyDescent="0.3">
      <c r="A35" s="20" t="s">
        <v>118</v>
      </c>
      <c r="B35" s="16" t="s">
        <v>121</v>
      </c>
      <c r="C35" s="12" t="s">
        <v>122</v>
      </c>
      <c r="D35" s="128"/>
      <c r="E35" s="8" t="s">
        <v>18</v>
      </c>
      <c r="F35" s="23"/>
      <c r="G35" s="6"/>
      <c r="H35" s="101">
        <v>1436</v>
      </c>
      <c r="I35" s="84">
        <v>1436</v>
      </c>
      <c r="J35" s="106"/>
      <c r="K35" s="85"/>
      <c r="L35" s="85"/>
      <c r="M35" s="85"/>
      <c r="N35" s="85"/>
      <c r="O35" s="85"/>
      <c r="P35" s="85"/>
      <c r="Q35" s="85"/>
      <c r="R35" s="85"/>
    </row>
    <row r="36" spans="1:18" ht="30" x14ac:dyDescent="0.25">
      <c r="A36" s="21" t="s">
        <v>118</v>
      </c>
      <c r="B36" s="17" t="s">
        <v>123</v>
      </c>
      <c r="C36" s="13" t="s">
        <v>124</v>
      </c>
      <c r="D36" s="125"/>
      <c r="E36" s="9" t="s">
        <v>140</v>
      </c>
      <c r="F36" s="23"/>
      <c r="G36" s="6"/>
      <c r="H36" s="99">
        <v>43062</v>
      </c>
      <c r="I36" s="79">
        <v>43083</v>
      </c>
      <c r="J36" s="104"/>
      <c r="K36" s="80"/>
      <c r="L36" s="80"/>
      <c r="M36" s="80"/>
      <c r="N36" s="80"/>
      <c r="O36" s="80"/>
      <c r="P36" s="80"/>
      <c r="Q36" s="80"/>
      <c r="R36" s="80"/>
    </row>
    <row r="37" spans="1:18" ht="30.75" thickBot="1" x14ac:dyDescent="0.3">
      <c r="A37" s="22" t="s">
        <v>118</v>
      </c>
      <c r="B37" s="18" t="s">
        <v>123</v>
      </c>
      <c r="C37" s="14" t="s">
        <v>124</v>
      </c>
      <c r="D37" s="126"/>
      <c r="E37" s="10" t="s">
        <v>18</v>
      </c>
      <c r="F37" s="23"/>
      <c r="G37" s="6"/>
      <c r="H37" s="100">
        <v>1996</v>
      </c>
      <c r="I37" s="81">
        <v>1996</v>
      </c>
      <c r="J37" s="105"/>
      <c r="K37" s="82"/>
      <c r="L37" s="82"/>
      <c r="M37" s="82"/>
      <c r="N37" s="82"/>
      <c r="O37" s="82"/>
      <c r="P37" s="82"/>
      <c r="Q37" s="82"/>
      <c r="R37" s="82"/>
    </row>
    <row r="38" spans="1:18" ht="18.75" x14ac:dyDescent="0.25">
      <c r="A38" s="19" t="s">
        <v>128</v>
      </c>
      <c r="B38" s="15" t="s">
        <v>129</v>
      </c>
      <c r="C38" s="11" t="s">
        <v>130</v>
      </c>
      <c r="D38" s="127"/>
      <c r="E38" s="7" t="s">
        <v>140</v>
      </c>
      <c r="F38" s="23"/>
      <c r="G38" s="6"/>
      <c r="H38" s="97">
        <v>43068</v>
      </c>
      <c r="I38" s="75">
        <v>43083</v>
      </c>
      <c r="J38" s="102"/>
      <c r="K38" s="76"/>
      <c r="L38" s="76"/>
      <c r="M38" s="76"/>
      <c r="N38" s="76"/>
      <c r="O38" s="76"/>
      <c r="P38" s="76"/>
      <c r="Q38" s="76"/>
      <c r="R38" s="76"/>
    </row>
    <row r="39" spans="1:18" ht="19.5" thickBot="1" x14ac:dyDescent="0.3">
      <c r="A39" s="20" t="s">
        <v>128</v>
      </c>
      <c r="B39" s="16" t="s">
        <v>129</v>
      </c>
      <c r="C39" s="12" t="s">
        <v>130</v>
      </c>
      <c r="D39" s="128"/>
      <c r="E39" s="8" t="s">
        <v>18</v>
      </c>
      <c r="F39" s="23"/>
      <c r="G39" s="6"/>
      <c r="H39" s="98">
        <v>2213</v>
      </c>
      <c r="I39" s="77">
        <v>2365</v>
      </c>
      <c r="J39" s="103"/>
      <c r="K39" s="78"/>
      <c r="L39" s="78"/>
      <c r="M39" s="78"/>
      <c r="N39" s="78"/>
      <c r="O39" s="78"/>
      <c r="P39" s="78"/>
      <c r="Q39" s="78"/>
      <c r="R39" s="78"/>
    </row>
    <row r="40" spans="1:18" ht="18.75" x14ac:dyDescent="0.25">
      <c r="A40" s="21" t="s">
        <v>74</v>
      </c>
      <c r="B40" s="17" t="s">
        <v>75</v>
      </c>
      <c r="C40" s="13" t="s">
        <v>76</v>
      </c>
      <c r="D40" s="125"/>
      <c r="E40" s="9" t="s">
        <v>140</v>
      </c>
      <c r="F40" s="23"/>
      <c r="G40" s="6"/>
      <c r="H40" s="99">
        <v>43066</v>
      </c>
      <c r="I40" s="79">
        <v>43083</v>
      </c>
      <c r="J40" s="104"/>
      <c r="K40" s="80"/>
      <c r="L40" s="80"/>
      <c r="M40" s="80"/>
      <c r="N40" s="80"/>
      <c r="O40" s="80"/>
      <c r="P40" s="80"/>
      <c r="Q40" s="80"/>
      <c r="R40" s="80"/>
    </row>
    <row r="41" spans="1:18" ht="19.5" thickBot="1" x14ac:dyDescent="0.3">
      <c r="A41" s="22" t="s">
        <v>74</v>
      </c>
      <c r="B41" s="18" t="s">
        <v>75</v>
      </c>
      <c r="C41" s="14" t="s">
        <v>76</v>
      </c>
      <c r="D41" s="126"/>
      <c r="E41" s="10" t="s">
        <v>18</v>
      </c>
      <c r="F41" s="23"/>
      <c r="G41" s="6"/>
      <c r="H41" s="100">
        <v>368</v>
      </c>
      <c r="I41" s="81">
        <v>465</v>
      </c>
      <c r="J41" s="105"/>
      <c r="K41" s="82"/>
      <c r="L41" s="82"/>
      <c r="M41" s="82"/>
      <c r="N41" s="82"/>
      <c r="O41" s="82"/>
      <c r="P41" s="82"/>
      <c r="Q41" s="82"/>
      <c r="R41" s="82"/>
    </row>
    <row r="42" spans="1:18" ht="18.75" x14ac:dyDescent="0.25">
      <c r="A42" s="19" t="s">
        <v>74</v>
      </c>
      <c r="B42" s="15" t="s">
        <v>77</v>
      </c>
      <c r="C42" s="11" t="s">
        <v>78</v>
      </c>
      <c r="D42" s="127"/>
      <c r="E42" s="7" t="s">
        <v>140</v>
      </c>
      <c r="F42" s="23"/>
      <c r="G42" s="6"/>
      <c r="H42" s="97">
        <v>43068</v>
      </c>
      <c r="I42" s="75">
        <v>43083</v>
      </c>
      <c r="J42" s="102"/>
      <c r="K42" s="76"/>
      <c r="L42" s="76"/>
      <c r="M42" s="76"/>
      <c r="N42" s="76"/>
      <c r="O42" s="76"/>
      <c r="P42" s="76"/>
      <c r="Q42" s="76"/>
      <c r="R42" s="76"/>
    </row>
    <row r="43" spans="1:18" ht="19.5" thickBot="1" x14ac:dyDescent="0.3">
      <c r="A43" s="20" t="s">
        <v>74</v>
      </c>
      <c r="B43" s="16" t="s">
        <v>77</v>
      </c>
      <c r="C43" s="12" t="s">
        <v>78</v>
      </c>
      <c r="D43" s="128"/>
      <c r="E43" s="8" t="s">
        <v>18</v>
      </c>
      <c r="F43" s="23"/>
      <c r="G43" s="6"/>
      <c r="H43" s="98">
        <v>1370</v>
      </c>
      <c r="I43" s="77">
        <v>1495</v>
      </c>
      <c r="J43" s="103"/>
      <c r="K43" s="78"/>
      <c r="L43" s="78"/>
      <c r="M43" s="78"/>
      <c r="N43" s="78"/>
      <c r="O43" s="78"/>
      <c r="P43" s="78"/>
      <c r="Q43" s="78"/>
      <c r="R43" s="78"/>
    </row>
    <row r="44" spans="1:18" ht="37.5" x14ac:dyDescent="0.25">
      <c r="A44" s="21" t="s">
        <v>100</v>
      </c>
      <c r="B44" s="17" t="s">
        <v>101</v>
      </c>
      <c r="C44" s="13" t="s">
        <v>102</v>
      </c>
      <c r="D44" s="125"/>
      <c r="E44" s="9" t="s">
        <v>140</v>
      </c>
      <c r="F44" s="23"/>
      <c r="G44" s="6"/>
      <c r="H44" s="99">
        <v>43069</v>
      </c>
      <c r="I44" s="79">
        <v>43083</v>
      </c>
      <c r="J44" s="104"/>
      <c r="K44" s="80"/>
      <c r="L44" s="80"/>
      <c r="M44" s="80"/>
      <c r="N44" s="80"/>
      <c r="O44" s="80"/>
      <c r="P44" s="80"/>
      <c r="Q44" s="80"/>
      <c r="R44" s="80"/>
    </row>
    <row r="45" spans="1:18" ht="38.25" thickBot="1" x14ac:dyDescent="0.3">
      <c r="A45" s="22" t="s">
        <v>100</v>
      </c>
      <c r="B45" s="18" t="s">
        <v>101</v>
      </c>
      <c r="C45" s="14" t="s">
        <v>102</v>
      </c>
      <c r="D45" s="126"/>
      <c r="E45" s="10" t="s">
        <v>18</v>
      </c>
      <c r="F45" s="23"/>
      <c r="G45" s="6"/>
      <c r="H45" s="100">
        <v>3560</v>
      </c>
      <c r="I45" s="81">
        <v>3622</v>
      </c>
      <c r="J45" s="105"/>
      <c r="K45" s="82"/>
      <c r="L45" s="82"/>
      <c r="M45" s="82"/>
      <c r="N45" s="82"/>
      <c r="O45" s="82"/>
      <c r="P45" s="82"/>
      <c r="Q45" s="82"/>
      <c r="R45" s="82"/>
    </row>
    <row r="46" spans="1:18" ht="18.75" x14ac:dyDescent="0.25">
      <c r="A46" s="19" t="s">
        <v>103</v>
      </c>
      <c r="B46" s="15" t="s">
        <v>104</v>
      </c>
      <c r="C46" s="11" t="s">
        <v>105</v>
      </c>
      <c r="D46" s="127"/>
      <c r="E46" s="7" t="s">
        <v>140</v>
      </c>
      <c r="F46" s="23"/>
      <c r="G46" s="6"/>
      <c r="H46" s="97">
        <v>43067</v>
      </c>
      <c r="I46" s="75">
        <v>43083</v>
      </c>
      <c r="J46" s="102"/>
      <c r="K46" s="76"/>
      <c r="L46" s="76"/>
      <c r="M46" s="76"/>
      <c r="N46" s="76"/>
      <c r="O46" s="76"/>
      <c r="P46" s="76"/>
      <c r="Q46" s="76"/>
      <c r="R46" s="76"/>
    </row>
    <row r="47" spans="1:18" ht="19.5" thickBot="1" x14ac:dyDescent="0.3">
      <c r="A47" s="20" t="s">
        <v>103</v>
      </c>
      <c r="B47" s="16" t="s">
        <v>104</v>
      </c>
      <c r="C47" s="12" t="s">
        <v>105</v>
      </c>
      <c r="D47" s="128"/>
      <c r="E47" s="8" t="s">
        <v>18</v>
      </c>
      <c r="F47" s="23"/>
      <c r="G47" s="6"/>
      <c r="H47" s="98">
        <v>3687</v>
      </c>
      <c r="I47" s="77">
        <v>3981</v>
      </c>
      <c r="J47" s="103"/>
      <c r="K47" s="78"/>
      <c r="L47" s="78"/>
      <c r="M47" s="78"/>
      <c r="N47" s="78"/>
      <c r="O47" s="78"/>
      <c r="P47" s="78"/>
      <c r="Q47" s="78"/>
      <c r="R47" s="78"/>
    </row>
    <row r="48" spans="1:18" ht="18.75" x14ac:dyDescent="0.25">
      <c r="A48" s="21" t="s">
        <v>103</v>
      </c>
      <c r="B48" s="17" t="s">
        <v>106</v>
      </c>
      <c r="C48" s="13" t="s">
        <v>107</v>
      </c>
      <c r="D48" s="125"/>
      <c r="E48" s="9" t="s">
        <v>140</v>
      </c>
      <c r="F48" s="23"/>
      <c r="G48" s="6"/>
      <c r="H48" s="99">
        <v>43068</v>
      </c>
      <c r="I48" s="79">
        <v>43083</v>
      </c>
      <c r="J48" s="104"/>
      <c r="K48" s="80"/>
      <c r="L48" s="80"/>
      <c r="M48" s="80"/>
      <c r="N48" s="80"/>
      <c r="O48" s="80"/>
      <c r="P48" s="80"/>
      <c r="Q48" s="80"/>
      <c r="R48" s="80"/>
    </row>
    <row r="49" spans="1:18" ht="19.5" thickBot="1" x14ac:dyDescent="0.3">
      <c r="A49" s="22" t="s">
        <v>103</v>
      </c>
      <c r="B49" s="18" t="s">
        <v>106</v>
      </c>
      <c r="C49" s="14" t="s">
        <v>107</v>
      </c>
      <c r="D49" s="126"/>
      <c r="E49" s="10" t="s">
        <v>18</v>
      </c>
      <c r="F49" s="23"/>
      <c r="G49" s="6"/>
      <c r="H49" s="100">
        <v>2015</v>
      </c>
      <c r="I49" s="81">
        <v>2240</v>
      </c>
      <c r="J49" s="105"/>
      <c r="K49" s="82"/>
      <c r="L49" s="82"/>
      <c r="M49" s="82"/>
      <c r="N49" s="82"/>
      <c r="O49" s="82"/>
      <c r="P49" s="82"/>
      <c r="Q49" s="82"/>
      <c r="R49" s="82"/>
    </row>
    <row r="50" spans="1:18" ht="18.75" x14ac:dyDescent="0.25">
      <c r="A50" s="19" t="s">
        <v>103</v>
      </c>
      <c r="B50" s="15" t="s">
        <v>108</v>
      </c>
      <c r="C50" s="11" t="s">
        <v>109</v>
      </c>
      <c r="D50" s="127"/>
      <c r="E50" s="7" t="s">
        <v>140</v>
      </c>
      <c r="F50" s="23"/>
      <c r="G50" s="6"/>
      <c r="H50" s="97">
        <v>43068</v>
      </c>
      <c r="I50" s="75">
        <v>43083</v>
      </c>
      <c r="J50" s="102"/>
      <c r="K50" s="76"/>
      <c r="L50" s="76"/>
      <c r="M50" s="76"/>
      <c r="N50" s="76"/>
      <c r="O50" s="76"/>
      <c r="P50" s="76"/>
      <c r="Q50" s="76"/>
      <c r="R50" s="76"/>
    </row>
    <row r="51" spans="1:18" ht="19.5" thickBot="1" x14ac:dyDescent="0.3">
      <c r="A51" s="20" t="s">
        <v>103</v>
      </c>
      <c r="B51" s="16" t="s">
        <v>108</v>
      </c>
      <c r="C51" s="12" t="s">
        <v>109</v>
      </c>
      <c r="D51" s="128"/>
      <c r="E51" s="8" t="s">
        <v>18</v>
      </c>
      <c r="F51" s="23"/>
      <c r="G51" s="6"/>
      <c r="H51" s="98">
        <v>2774</v>
      </c>
      <c r="I51" s="77">
        <v>3055</v>
      </c>
      <c r="J51" s="103"/>
      <c r="K51" s="78"/>
      <c r="L51" s="78"/>
      <c r="M51" s="78"/>
      <c r="N51" s="78"/>
      <c r="O51" s="78"/>
      <c r="P51" s="78"/>
      <c r="Q51" s="78"/>
      <c r="R51" s="78"/>
    </row>
    <row r="52" spans="1:18" ht="18.75" x14ac:dyDescent="0.25">
      <c r="A52" s="21" t="s">
        <v>103</v>
      </c>
      <c r="B52" s="17" t="s">
        <v>110</v>
      </c>
      <c r="C52" s="13" t="s">
        <v>111</v>
      </c>
      <c r="D52" s="125"/>
      <c r="E52" s="9" t="s">
        <v>140</v>
      </c>
      <c r="F52" s="23"/>
      <c r="G52" s="6"/>
      <c r="H52" s="99">
        <v>43068</v>
      </c>
      <c r="I52" s="79">
        <v>43083</v>
      </c>
      <c r="J52" s="104"/>
      <c r="K52" s="80"/>
      <c r="L52" s="80"/>
      <c r="M52" s="80"/>
      <c r="N52" s="80"/>
      <c r="O52" s="80"/>
      <c r="P52" s="80"/>
      <c r="Q52" s="80"/>
      <c r="R52" s="80"/>
    </row>
    <row r="53" spans="1:18" ht="19.5" thickBot="1" x14ac:dyDescent="0.3">
      <c r="A53" s="22" t="s">
        <v>103</v>
      </c>
      <c r="B53" s="18" t="s">
        <v>110</v>
      </c>
      <c r="C53" s="14" t="s">
        <v>111</v>
      </c>
      <c r="D53" s="126"/>
      <c r="E53" s="10" t="s">
        <v>18</v>
      </c>
      <c r="F53" s="23"/>
      <c r="G53" s="6"/>
      <c r="H53" s="100">
        <v>1811</v>
      </c>
      <c r="I53" s="81">
        <v>2555</v>
      </c>
      <c r="J53" s="105"/>
      <c r="K53" s="82"/>
      <c r="L53" s="82"/>
      <c r="M53" s="82"/>
      <c r="N53" s="82"/>
      <c r="O53" s="82"/>
      <c r="P53" s="82"/>
      <c r="Q53" s="82"/>
      <c r="R53" s="82"/>
    </row>
    <row r="54" spans="1:18" ht="18.75" x14ac:dyDescent="0.25">
      <c r="A54" s="19" t="s">
        <v>103</v>
      </c>
      <c r="B54" s="15" t="s">
        <v>112</v>
      </c>
      <c r="C54" s="11" t="s">
        <v>113</v>
      </c>
      <c r="D54" s="127"/>
      <c r="E54" s="7" t="s">
        <v>140</v>
      </c>
      <c r="F54" s="23"/>
      <c r="G54" s="6"/>
      <c r="H54" s="97">
        <v>43068</v>
      </c>
      <c r="I54" s="75">
        <v>43083</v>
      </c>
      <c r="J54" s="102"/>
      <c r="K54" s="76"/>
      <c r="L54" s="76"/>
      <c r="M54" s="76"/>
      <c r="N54" s="76"/>
      <c r="O54" s="76"/>
      <c r="P54" s="76"/>
      <c r="Q54" s="76"/>
      <c r="R54" s="76"/>
    </row>
    <row r="55" spans="1:18" ht="19.5" thickBot="1" x14ac:dyDescent="0.3">
      <c r="A55" s="20" t="s">
        <v>103</v>
      </c>
      <c r="B55" s="16" t="s">
        <v>112</v>
      </c>
      <c r="C55" s="12" t="s">
        <v>113</v>
      </c>
      <c r="D55" s="128"/>
      <c r="E55" s="8" t="s">
        <v>18</v>
      </c>
      <c r="F55" s="23"/>
      <c r="G55" s="6"/>
      <c r="H55" s="98">
        <v>1936</v>
      </c>
      <c r="I55" s="77">
        <v>2189</v>
      </c>
      <c r="J55" s="103"/>
      <c r="K55" s="78"/>
      <c r="L55" s="78"/>
      <c r="M55" s="78"/>
      <c r="N55" s="78"/>
      <c r="O55" s="78"/>
      <c r="P55" s="78"/>
      <c r="Q55" s="78"/>
      <c r="R55" s="78"/>
    </row>
    <row r="56" spans="1:18" ht="18.75" x14ac:dyDescent="0.25">
      <c r="A56" s="21" t="s">
        <v>103</v>
      </c>
      <c r="B56" s="17" t="s">
        <v>114</v>
      </c>
      <c r="C56" s="13" t="s">
        <v>115</v>
      </c>
      <c r="D56" s="125"/>
      <c r="E56" s="9" t="s">
        <v>140</v>
      </c>
      <c r="F56" s="23"/>
      <c r="G56" s="6"/>
      <c r="H56" s="99">
        <v>43068</v>
      </c>
      <c r="I56" s="79">
        <v>43083</v>
      </c>
      <c r="J56" s="104"/>
      <c r="K56" s="80"/>
      <c r="L56" s="80"/>
      <c r="M56" s="80"/>
      <c r="N56" s="80"/>
      <c r="O56" s="80"/>
      <c r="P56" s="80"/>
      <c r="Q56" s="80"/>
      <c r="R56" s="80"/>
    </row>
    <row r="57" spans="1:18" ht="19.5" thickBot="1" x14ac:dyDescent="0.3">
      <c r="A57" s="22" t="s">
        <v>103</v>
      </c>
      <c r="B57" s="18" t="s">
        <v>114</v>
      </c>
      <c r="C57" s="14" t="s">
        <v>115</v>
      </c>
      <c r="D57" s="126"/>
      <c r="E57" s="10" t="s">
        <v>18</v>
      </c>
      <c r="F57" s="23"/>
      <c r="G57" s="6"/>
      <c r="H57" s="100">
        <v>2366</v>
      </c>
      <c r="I57" s="81">
        <v>2592</v>
      </c>
      <c r="J57" s="105"/>
      <c r="K57" s="82"/>
      <c r="L57" s="82"/>
      <c r="M57" s="82"/>
      <c r="N57" s="82"/>
      <c r="O57" s="82"/>
      <c r="P57" s="82"/>
      <c r="Q57" s="82"/>
      <c r="R57" s="82"/>
    </row>
    <row r="58" spans="1:18" ht="18.75" x14ac:dyDescent="0.25">
      <c r="A58" s="19" t="s">
        <v>19</v>
      </c>
      <c r="B58" s="15" t="s">
        <v>20</v>
      </c>
      <c r="C58" s="11" t="s">
        <v>21</v>
      </c>
      <c r="D58" s="127"/>
      <c r="E58" s="7" t="s">
        <v>140</v>
      </c>
      <c r="F58" s="23"/>
      <c r="G58" s="6"/>
      <c r="H58" s="97">
        <v>43068</v>
      </c>
      <c r="I58" s="75">
        <v>43083</v>
      </c>
      <c r="J58" s="102"/>
      <c r="K58" s="76"/>
      <c r="L58" s="76"/>
      <c r="M58" s="76"/>
      <c r="N58" s="76"/>
      <c r="O58" s="76"/>
      <c r="P58" s="76"/>
      <c r="Q58" s="76"/>
      <c r="R58" s="76"/>
    </row>
    <row r="59" spans="1:18" ht="19.5" thickBot="1" x14ac:dyDescent="0.3">
      <c r="A59" s="20" t="s">
        <v>19</v>
      </c>
      <c r="B59" s="16" t="s">
        <v>20</v>
      </c>
      <c r="C59" s="12" t="s">
        <v>21</v>
      </c>
      <c r="D59" s="128"/>
      <c r="E59" s="8" t="s">
        <v>18</v>
      </c>
      <c r="F59" s="23"/>
      <c r="G59" s="6"/>
      <c r="H59" s="98">
        <v>1328</v>
      </c>
      <c r="I59" s="77">
        <v>1496</v>
      </c>
      <c r="J59" s="103"/>
      <c r="K59" s="78"/>
      <c r="L59" s="78"/>
      <c r="M59" s="78"/>
      <c r="N59" s="78"/>
      <c r="O59" s="78"/>
      <c r="P59" s="78"/>
      <c r="Q59" s="78"/>
      <c r="R59" s="78"/>
    </row>
    <row r="60" spans="1:18" ht="18.75" x14ac:dyDescent="0.25">
      <c r="A60" s="21" t="s">
        <v>19</v>
      </c>
      <c r="B60" s="17" t="s">
        <v>22</v>
      </c>
      <c r="C60" s="13" t="s">
        <v>23</v>
      </c>
      <c r="D60" s="125"/>
      <c r="E60" s="9" t="s">
        <v>140</v>
      </c>
      <c r="F60" s="23"/>
      <c r="G60" s="6"/>
      <c r="H60" s="99">
        <v>43068</v>
      </c>
      <c r="I60" s="79">
        <v>43083</v>
      </c>
      <c r="J60" s="104"/>
      <c r="K60" s="80"/>
      <c r="L60" s="80"/>
      <c r="M60" s="80"/>
      <c r="N60" s="80"/>
      <c r="O60" s="80"/>
      <c r="P60" s="80"/>
      <c r="Q60" s="80"/>
      <c r="R60" s="80"/>
    </row>
    <row r="61" spans="1:18" ht="19.5" thickBot="1" x14ac:dyDescent="0.3">
      <c r="A61" s="22" t="s">
        <v>19</v>
      </c>
      <c r="B61" s="18" t="s">
        <v>22</v>
      </c>
      <c r="C61" s="14" t="s">
        <v>23</v>
      </c>
      <c r="D61" s="126"/>
      <c r="E61" s="10" t="s">
        <v>18</v>
      </c>
      <c r="F61" s="23"/>
      <c r="G61" s="6"/>
      <c r="H61" s="100">
        <v>1814</v>
      </c>
      <c r="I61" s="81">
        <v>1875</v>
      </c>
      <c r="J61" s="105"/>
      <c r="K61" s="82"/>
      <c r="L61" s="82"/>
      <c r="M61" s="82"/>
      <c r="N61" s="82"/>
      <c r="O61" s="82"/>
      <c r="P61" s="82"/>
      <c r="Q61" s="82"/>
      <c r="R61" s="82"/>
    </row>
    <row r="62" spans="1:18" ht="18.75" x14ac:dyDescent="0.25">
      <c r="A62" s="19" t="s">
        <v>19</v>
      </c>
      <c r="B62" s="15" t="s">
        <v>24</v>
      </c>
      <c r="C62" s="11" t="s">
        <v>25</v>
      </c>
      <c r="D62" s="127"/>
      <c r="E62" s="7" t="s">
        <v>140</v>
      </c>
      <c r="F62" s="23"/>
      <c r="G62" s="6"/>
      <c r="H62" s="97">
        <v>43068</v>
      </c>
      <c r="I62" s="75">
        <v>43083</v>
      </c>
      <c r="J62" s="102"/>
      <c r="K62" s="76"/>
      <c r="L62" s="76"/>
      <c r="M62" s="76"/>
      <c r="N62" s="76"/>
      <c r="O62" s="76"/>
      <c r="P62" s="76"/>
      <c r="Q62" s="76"/>
      <c r="R62" s="76"/>
    </row>
    <row r="63" spans="1:18" ht="19.5" thickBot="1" x14ac:dyDescent="0.3">
      <c r="A63" s="20" t="s">
        <v>19</v>
      </c>
      <c r="B63" s="16" t="s">
        <v>24</v>
      </c>
      <c r="C63" s="12" t="s">
        <v>25</v>
      </c>
      <c r="D63" s="128"/>
      <c r="E63" s="8" t="s">
        <v>18</v>
      </c>
      <c r="F63" s="23"/>
      <c r="G63" s="6"/>
      <c r="H63" s="98">
        <v>1402</v>
      </c>
      <c r="I63" s="77">
        <v>1537</v>
      </c>
      <c r="J63" s="103"/>
      <c r="K63" s="78"/>
      <c r="L63" s="78"/>
      <c r="M63" s="78"/>
      <c r="N63" s="78"/>
      <c r="O63" s="78"/>
      <c r="P63" s="78"/>
      <c r="Q63" s="78"/>
      <c r="R63" s="78"/>
    </row>
    <row r="64" spans="1:18" ht="18.75" x14ac:dyDescent="0.25">
      <c r="A64" s="21" t="s">
        <v>19</v>
      </c>
      <c r="B64" s="17" t="s">
        <v>26</v>
      </c>
      <c r="C64" s="13" t="s">
        <v>27</v>
      </c>
      <c r="D64" s="125"/>
      <c r="E64" s="9" t="s">
        <v>140</v>
      </c>
      <c r="F64" s="23"/>
      <c r="G64" s="6"/>
      <c r="H64" s="99">
        <v>43068</v>
      </c>
      <c r="I64" s="79">
        <v>43083</v>
      </c>
      <c r="J64" s="104"/>
      <c r="K64" s="80"/>
      <c r="L64" s="80"/>
      <c r="M64" s="80"/>
      <c r="N64" s="80"/>
      <c r="O64" s="80"/>
      <c r="P64" s="80"/>
      <c r="Q64" s="80"/>
      <c r="R64" s="80"/>
    </row>
    <row r="65" spans="1:18" ht="19.5" thickBot="1" x14ac:dyDescent="0.3">
      <c r="A65" s="22" t="s">
        <v>19</v>
      </c>
      <c r="B65" s="18" t="s">
        <v>26</v>
      </c>
      <c r="C65" s="14" t="s">
        <v>27</v>
      </c>
      <c r="D65" s="126"/>
      <c r="E65" s="10" t="s">
        <v>18</v>
      </c>
      <c r="F65" s="23"/>
      <c r="G65" s="6"/>
      <c r="H65" s="100">
        <v>14</v>
      </c>
      <c r="I65" s="81">
        <v>14</v>
      </c>
      <c r="J65" s="105"/>
      <c r="K65" s="82"/>
      <c r="L65" s="82"/>
      <c r="M65" s="82"/>
      <c r="N65" s="82"/>
      <c r="O65" s="82"/>
      <c r="P65" s="82"/>
      <c r="Q65" s="82"/>
      <c r="R65" s="82"/>
    </row>
    <row r="66" spans="1:18" ht="18.75" x14ac:dyDescent="0.25">
      <c r="A66" s="19" t="s">
        <v>19</v>
      </c>
      <c r="B66" s="15" t="s">
        <v>28</v>
      </c>
      <c r="C66" s="11" t="s">
        <v>29</v>
      </c>
      <c r="D66" s="127"/>
      <c r="E66" s="7" t="s">
        <v>140</v>
      </c>
      <c r="F66" s="23"/>
      <c r="G66" s="6"/>
      <c r="H66" s="97">
        <v>43068</v>
      </c>
      <c r="I66" s="75">
        <v>43083</v>
      </c>
      <c r="J66" s="102"/>
      <c r="K66" s="76"/>
      <c r="L66" s="76"/>
      <c r="M66" s="76"/>
      <c r="N66" s="76"/>
      <c r="O66" s="76"/>
      <c r="P66" s="76"/>
      <c r="Q66" s="76"/>
      <c r="R66" s="76"/>
    </row>
    <row r="67" spans="1:18" ht="19.5" thickBot="1" x14ac:dyDescent="0.3">
      <c r="A67" s="20" t="s">
        <v>19</v>
      </c>
      <c r="B67" s="16" t="s">
        <v>28</v>
      </c>
      <c r="C67" s="12" t="s">
        <v>29</v>
      </c>
      <c r="D67" s="128"/>
      <c r="E67" s="8" t="s">
        <v>18</v>
      </c>
      <c r="F67" s="23"/>
      <c r="G67" s="6"/>
      <c r="H67" s="98">
        <v>1264</v>
      </c>
      <c r="I67" s="77">
        <v>1346</v>
      </c>
      <c r="J67" s="103"/>
      <c r="K67" s="78"/>
      <c r="L67" s="78"/>
      <c r="M67" s="78"/>
      <c r="N67" s="78"/>
      <c r="O67" s="78"/>
      <c r="P67" s="78"/>
      <c r="Q67" s="78"/>
      <c r="R67" s="78"/>
    </row>
    <row r="68" spans="1:18" ht="18.75" x14ac:dyDescent="0.25">
      <c r="A68" s="21" t="s">
        <v>19</v>
      </c>
      <c r="B68" s="17" t="s">
        <v>30</v>
      </c>
      <c r="C68" s="13" t="s">
        <v>31</v>
      </c>
      <c r="D68" s="125"/>
      <c r="E68" s="9" t="s">
        <v>140</v>
      </c>
      <c r="F68" s="23"/>
      <c r="G68" s="6"/>
      <c r="H68" s="99">
        <v>43062</v>
      </c>
      <c r="I68" s="79">
        <v>43083</v>
      </c>
      <c r="J68" s="104"/>
      <c r="K68" s="80"/>
      <c r="L68" s="80"/>
      <c r="M68" s="80"/>
      <c r="N68" s="80"/>
      <c r="O68" s="80"/>
      <c r="P68" s="80"/>
      <c r="Q68" s="80"/>
      <c r="R68" s="80"/>
    </row>
    <row r="69" spans="1:18" ht="19.5" thickBot="1" x14ac:dyDescent="0.3">
      <c r="A69" s="22" t="s">
        <v>19</v>
      </c>
      <c r="B69" s="18" t="s">
        <v>30</v>
      </c>
      <c r="C69" s="14" t="s">
        <v>31</v>
      </c>
      <c r="D69" s="126"/>
      <c r="E69" s="10" t="s">
        <v>18</v>
      </c>
      <c r="F69" s="23"/>
      <c r="G69" s="6"/>
      <c r="H69" s="100">
        <v>789</v>
      </c>
      <c r="I69" s="81">
        <v>789</v>
      </c>
      <c r="J69" s="105"/>
      <c r="K69" s="82"/>
      <c r="L69" s="82"/>
      <c r="M69" s="82"/>
      <c r="N69" s="82"/>
      <c r="O69" s="82"/>
      <c r="P69" s="82"/>
      <c r="Q69" s="82"/>
      <c r="R69" s="82"/>
    </row>
    <row r="70" spans="1:18" ht="18.75" x14ac:dyDescent="0.25">
      <c r="A70" s="19" t="s">
        <v>19</v>
      </c>
      <c r="B70" s="15" t="s">
        <v>32</v>
      </c>
      <c r="C70" s="11" t="s">
        <v>33</v>
      </c>
      <c r="D70" s="127"/>
      <c r="E70" s="7" t="s">
        <v>140</v>
      </c>
      <c r="F70" s="23"/>
      <c r="G70" s="6"/>
      <c r="H70" s="97">
        <v>43069</v>
      </c>
      <c r="I70" s="75">
        <v>43083</v>
      </c>
      <c r="J70" s="102"/>
      <c r="K70" s="76"/>
      <c r="L70" s="76"/>
      <c r="M70" s="76"/>
      <c r="N70" s="76"/>
      <c r="O70" s="76"/>
      <c r="P70" s="76"/>
      <c r="Q70" s="76"/>
      <c r="R70" s="76"/>
    </row>
    <row r="71" spans="1:18" ht="19.5" thickBot="1" x14ac:dyDescent="0.3">
      <c r="A71" s="20" t="s">
        <v>19</v>
      </c>
      <c r="B71" s="16" t="s">
        <v>32</v>
      </c>
      <c r="C71" s="12" t="s">
        <v>33</v>
      </c>
      <c r="D71" s="128"/>
      <c r="E71" s="8" t="s">
        <v>18</v>
      </c>
      <c r="F71" s="23"/>
      <c r="G71" s="6"/>
      <c r="H71" s="98">
        <v>906</v>
      </c>
      <c r="I71" s="77">
        <v>987</v>
      </c>
      <c r="J71" s="103"/>
      <c r="K71" s="78"/>
      <c r="L71" s="78"/>
      <c r="M71" s="78"/>
      <c r="N71" s="78"/>
      <c r="O71" s="78"/>
      <c r="P71" s="78"/>
      <c r="Q71" s="78"/>
      <c r="R71" s="78"/>
    </row>
    <row r="72" spans="1:18" ht="18.75" x14ac:dyDescent="0.25">
      <c r="A72" s="21" t="s">
        <v>19</v>
      </c>
      <c r="B72" s="17" t="s">
        <v>34</v>
      </c>
      <c r="C72" s="13" t="s">
        <v>35</v>
      </c>
      <c r="D72" s="125"/>
      <c r="E72" s="9" t="s">
        <v>140</v>
      </c>
      <c r="F72" s="23"/>
      <c r="G72" s="6"/>
      <c r="H72" s="99">
        <v>43068</v>
      </c>
      <c r="I72" s="79">
        <v>43083</v>
      </c>
      <c r="J72" s="104"/>
      <c r="K72" s="80"/>
      <c r="L72" s="80"/>
      <c r="M72" s="80"/>
      <c r="N72" s="80"/>
      <c r="O72" s="80"/>
      <c r="P72" s="80"/>
      <c r="Q72" s="80"/>
      <c r="R72" s="80"/>
    </row>
    <row r="73" spans="1:18" ht="19.5" thickBot="1" x14ac:dyDescent="0.3">
      <c r="A73" s="22" t="s">
        <v>19</v>
      </c>
      <c r="B73" s="18" t="s">
        <v>34</v>
      </c>
      <c r="C73" s="14" t="s">
        <v>35</v>
      </c>
      <c r="D73" s="126"/>
      <c r="E73" s="10" t="s">
        <v>18</v>
      </c>
      <c r="F73" s="23"/>
      <c r="G73" s="6"/>
      <c r="H73" s="100">
        <v>873</v>
      </c>
      <c r="I73" s="81">
        <v>974</v>
      </c>
      <c r="J73" s="105"/>
      <c r="K73" s="82"/>
      <c r="L73" s="82"/>
      <c r="M73" s="82"/>
      <c r="N73" s="82"/>
      <c r="O73" s="82"/>
      <c r="P73" s="82"/>
      <c r="Q73" s="82"/>
      <c r="R73" s="82"/>
    </row>
    <row r="74" spans="1:18" ht="18.75" x14ac:dyDescent="0.25">
      <c r="A74" s="19" t="s">
        <v>19</v>
      </c>
      <c r="B74" s="15" t="s">
        <v>36</v>
      </c>
      <c r="C74" s="11" t="s">
        <v>37</v>
      </c>
      <c r="D74" s="127"/>
      <c r="E74" s="7" t="s">
        <v>140</v>
      </c>
      <c r="F74" s="23"/>
      <c r="G74" s="6"/>
      <c r="H74" s="97">
        <v>43069</v>
      </c>
      <c r="I74" s="75">
        <v>43083</v>
      </c>
      <c r="J74" s="102"/>
      <c r="K74" s="76"/>
      <c r="L74" s="76"/>
      <c r="M74" s="76"/>
      <c r="N74" s="76"/>
      <c r="O74" s="76"/>
      <c r="P74" s="76"/>
      <c r="Q74" s="76"/>
      <c r="R74" s="76"/>
    </row>
    <row r="75" spans="1:18" ht="19.5" thickBot="1" x14ac:dyDescent="0.3">
      <c r="A75" s="20" t="s">
        <v>19</v>
      </c>
      <c r="B75" s="16" t="s">
        <v>36</v>
      </c>
      <c r="C75" s="12" t="s">
        <v>37</v>
      </c>
      <c r="D75" s="128"/>
      <c r="E75" s="8" t="s">
        <v>18</v>
      </c>
      <c r="F75" s="23"/>
      <c r="G75" s="6"/>
      <c r="H75" s="98">
        <v>826</v>
      </c>
      <c r="I75" s="77">
        <v>916</v>
      </c>
      <c r="J75" s="103"/>
      <c r="K75" s="78"/>
      <c r="L75" s="78"/>
      <c r="M75" s="78"/>
      <c r="N75" s="78"/>
      <c r="O75" s="78"/>
      <c r="P75" s="78"/>
      <c r="Q75" s="78"/>
      <c r="R75" s="78"/>
    </row>
    <row r="76" spans="1:18" ht="18.75" x14ac:dyDescent="0.25">
      <c r="A76" s="21" t="s">
        <v>19</v>
      </c>
      <c r="B76" s="17" t="s">
        <v>38</v>
      </c>
      <c r="C76" s="13" t="s">
        <v>39</v>
      </c>
      <c r="D76" s="125"/>
      <c r="E76" s="9" t="s">
        <v>140</v>
      </c>
      <c r="F76" s="23"/>
      <c r="G76" s="6"/>
      <c r="H76" s="99">
        <v>43068</v>
      </c>
      <c r="I76" s="79">
        <v>43083</v>
      </c>
      <c r="J76" s="104"/>
      <c r="K76" s="80"/>
      <c r="L76" s="80"/>
      <c r="M76" s="80"/>
      <c r="N76" s="80"/>
      <c r="O76" s="80"/>
      <c r="P76" s="80"/>
      <c r="Q76" s="80"/>
      <c r="R76" s="80"/>
    </row>
    <row r="77" spans="1:18" ht="19.5" thickBot="1" x14ac:dyDescent="0.3">
      <c r="A77" s="22" t="s">
        <v>19</v>
      </c>
      <c r="B77" s="18" t="s">
        <v>38</v>
      </c>
      <c r="C77" s="14" t="s">
        <v>39</v>
      </c>
      <c r="D77" s="126"/>
      <c r="E77" s="10" t="s">
        <v>18</v>
      </c>
      <c r="F77" s="23"/>
      <c r="G77" s="6"/>
      <c r="H77" s="100">
        <v>600</v>
      </c>
      <c r="I77" s="81">
        <v>671</v>
      </c>
      <c r="J77" s="105"/>
      <c r="K77" s="82"/>
      <c r="L77" s="82"/>
      <c r="M77" s="82"/>
      <c r="N77" s="82"/>
      <c r="O77" s="82"/>
      <c r="P77" s="82"/>
      <c r="Q77" s="82"/>
      <c r="R77" s="82"/>
    </row>
    <row r="78" spans="1:18" ht="18.75" x14ac:dyDescent="0.25">
      <c r="A78" s="19" t="s">
        <v>19</v>
      </c>
      <c r="B78" s="15" t="s">
        <v>40</v>
      </c>
      <c r="C78" s="11" t="s">
        <v>41</v>
      </c>
      <c r="D78" s="127"/>
      <c r="E78" s="7" t="s">
        <v>140</v>
      </c>
      <c r="F78" s="23"/>
      <c r="G78" s="6"/>
      <c r="H78" s="97">
        <v>43067</v>
      </c>
      <c r="I78" s="75">
        <v>43083</v>
      </c>
      <c r="J78" s="102"/>
      <c r="K78" s="76"/>
      <c r="L78" s="76"/>
      <c r="M78" s="76"/>
      <c r="N78" s="76"/>
      <c r="O78" s="76"/>
      <c r="P78" s="76"/>
      <c r="Q78" s="76"/>
      <c r="R78" s="76"/>
    </row>
    <row r="79" spans="1:18" ht="19.5" thickBot="1" x14ac:dyDescent="0.3">
      <c r="A79" s="20" t="s">
        <v>19</v>
      </c>
      <c r="B79" s="16" t="s">
        <v>40</v>
      </c>
      <c r="C79" s="12" t="s">
        <v>41</v>
      </c>
      <c r="D79" s="128"/>
      <c r="E79" s="8" t="s">
        <v>18</v>
      </c>
      <c r="F79" s="23"/>
      <c r="G79" s="6"/>
      <c r="H79" s="98">
        <v>735</v>
      </c>
      <c r="I79" s="77">
        <v>808</v>
      </c>
      <c r="J79" s="103"/>
      <c r="K79" s="78"/>
      <c r="L79" s="78"/>
      <c r="M79" s="78"/>
      <c r="N79" s="78"/>
      <c r="O79" s="78"/>
      <c r="P79" s="78"/>
      <c r="Q79" s="78"/>
      <c r="R79" s="78"/>
    </row>
    <row r="80" spans="1:18" ht="18.75" x14ac:dyDescent="0.25">
      <c r="A80" s="21" t="s">
        <v>19</v>
      </c>
      <c r="B80" s="17" t="s">
        <v>42</v>
      </c>
      <c r="C80" s="13" t="s">
        <v>43</v>
      </c>
      <c r="D80" s="125"/>
      <c r="E80" s="9" t="s">
        <v>140</v>
      </c>
      <c r="F80" s="23"/>
      <c r="G80" s="6"/>
      <c r="H80" s="99">
        <v>43068</v>
      </c>
      <c r="I80" s="79">
        <v>43083</v>
      </c>
      <c r="J80" s="104"/>
      <c r="K80" s="80"/>
      <c r="L80" s="80"/>
      <c r="M80" s="80"/>
      <c r="N80" s="80"/>
      <c r="O80" s="80"/>
      <c r="P80" s="80"/>
      <c r="Q80" s="80"/>
      <c r="R80" s="80"/>
    </row>
    <row r="81" spans="1:18" ht="19.5" thickBot="1" x14ac:dyDescent="0.3">
      <c r="A81" s="22" t="s">
        <v>19</v>
      </c>
      <c r="B81" s="18" t="s">
        <v>42</v>
      </c>
      <c r="C81" s="14" t="s">
        <v>43</v>
      </c>
      <c r="D81" s="126"/>
      <c r="E81" s="10" t="s">
        <v>18</v>
      </c>
      <c r="F81" s="23"/>
      <c r="G81" s="6"/>
      <c r="H81" s="100">
        <v>1090</v>
      </c>
      <c r="I81" s="81">
        <v>1090</v>
      </c>
      <c r="J81" s="105"/>
      <c r="K81" s="82"/>
      <c r="L81" s="82"/>
      <c r="M81" s="82"/>
      <c r="N81" s="82"/>
      <c r="O81" s="82"/>
      <c r="P81" s="82"/>
      <c r="Q81" s="82"/>
      <c r="R81" s="82"/>
    </row>
    <row r="82" spans="1:18" ht="18.75" x14ac:dyDescent="0.25">
      <c r="A82" s="19" t="s">
        <v>19</v>
      </c>
      <c r="B82" s="15" t="s">
        <v>44</v>
      </c>
      <c r="C82" s="11" t="s">
        <v>45</v>
      </c>
      <c r="D82" s="127"/>
      <c r="E82" s="7" t="s">
        <v>140</v>
      </c>
      <c r="F82" s="23"/>
      <c r="G82" s="6"/>
      <c r="H82" s="97">
        <v>43068</v>
      </c>
      <c r="I82" s="75">
        <v>43083</v>
      </c>
      <c r="J82" s="102"/>
      <c r="K82" s="76"/>
      <c r="L82" s="76"/>
      <c r="M82" s="76"/>
      <c r="N82" s="76"/>
      <c r="O82" s="76"/>
      <c r="P82" s="76"/>
      <c r="Q82" s="76"/>
      <c r="R82" s="76"/>
    </row>
    <row r="83" spans="1:18" ht="19.5" thickBot="1" x14ac:dyDescent="0.3">
      <c r="A83" s="20" t="s">
        <v>19</v>
      </c>
      <c r="B83" s="16" t="s">
        <v>44</v>
      </c>
      <c r="C83" s="12" t="s">
        <v>45</v>
      </c>
      <c r="D83" s="128"/>
      <c r="E83" s="8" t="s">
        <v>18</v>
      </c>
      <c r="F83" s="23"/>
      <c r="G83" s="6"/>
      <c r="H83" s="98">
        <v>674</v>
      </c>
      <c r="I83" s="77">
        <v>735</v>
      </c>
      <c r="J83" s="103"/>
      <c r="K83" s="78"/>
      <c r="L83" s="78"/>
      <c r="M83" s="78"/>
      <c r="N83" s="78"/>
      <c r="O83" s="78"/>
      <c r="P83" s="78"/>
      <c r="Q83" s="78"/>
      <c r="R83" s="78"/>
    </row>
    <row r="84" spans="1:18" ht="18.75" x14ac:dyDescent="0.25">
      <c r="A84" s="21" t="s">
        <v>19</v>
      </c>
      <c r="B84" s="17" t="s">
        <v>46</v>
      </c>
      <c r="C84" s="13" t="s">
        <v>47</v>
      </c>
      <c r="D84" s="125"/>
      <c r="E84" s="9" t="s">
        <v>140</v>
      </c>
      <c r="F84" s="23"/>
      <c r="G84" s="6"/>
      <c r="H84" s="99">
        <v>43068</v>
      </c>
      <c r="I84" s="79">
        <v>43083</v>
      </c>
      <c r="J84" s="104"/>
      <c r="K84" s="80"/>
      <c r="L84" s="80"/>
      <c r="M84" s="80"/>
      <c r="N84" s="80"/>
      <c r="O84" s="80"/>
      <c r="P84" s="80"/>
      <c r="Q84" s="80"/>
      <c r="R84" s="80"/>
    </row>
    <row r="85" spans="1:18" ht="19.5" thickBot="1" x14ac:dyDescent="0.3">
      <c r="A85" s="22" t="s">
        <v>19</v>
      </c>
      <c r="B85" s="18" t="s">
        <v>46</v>
      </c>
      <c r="C85" s="14" t="s">
        <v>47</v>
      </c>
      <c r="D85" s="126"/>
      <c r="E85" s="10" t="s">
        <v>18</v>
      </c>
      <c r="F85" s="23"/>
      <c r="G85" s="6"/>
      <c r="H85" s="100">
        <v>1561</v>
      </c>
      <c r="I85" s="81">
        <v>1708</v>
      </c>
      <c r="J85" s="105"/>
      <c r="K85" s="82"/>
      <c r="L85" s="82"/>
      <c r="M85" s="82"/>
      <c r="N85" s="82"/>
      <c r="O85" s="82"/>
      <c r="P85" s="82"/>
      <c r="Q85" s="82"/>
      <c r="R85" s="82"/>
    </row>
    <row r="86" spans="1:18" ht="18.75" x14ac:dyDescent="0.25">
      <c r="A86" s="19" t="s">
        <v>19</v>
      </c>
      <c r="B86" s="15" t="s">
        <v>48</v>
      </c>
      <c r="C86" s="11" t="s">
        <v>49</v>
      </c>
      <c r="D86" s="127"/>
      <c r="E86" s="7" t="s">
        <v>140</v>
      </c>
      <c r="F86" s="23"/>
      <c r="G86" s="6"/>
      <c r="H86" s="97">
        <v>43066</v>
      </c>
      <c r="I86" s="75">
        <v>43083</v>
      </c>
      <c r="J86" s="102"/>
      <c r="K86" s="76"/>
      <c r="L86" s="76"/>
      <c r="M86" s="76"/>
      <c r="N86" s="76"/>
      <c r="O86" s="76"/>
      <c r="P86" s="76"/>
      <c r="Q86" s="76"/>
      <c r="R86" s="76"/>
    </row>
    <row r="87" spans="1:18" ht="19.5" thickBot="1" x14ac:dyDescent="0.3">
      <c r="A87" s="20" t="s">
        <v>19</v>
      </c>
      <c r="B87" s="16" t="s">
        <v>48</v>
      </c>
      <c r="C87" s="12" t="s">
        <v>49</v>
      </c>
      <c r="D87" s="128"/>
      <c r="E87" s="8" t="s">
        <v>18</v>
      </c>
      <c r="F87" s="23"/>
      <c r="G87" s="6"/>
      <c r="H87" s="98">
        <v>933</v>
      </c>
      <c r="I87" s="77">
        <v>933</v>
      </c>
      <c r="J87" s="103"/>
      <c r="K87" s="78"/>
      <c r="L87" s="78"/>
      <c r="M87" s="78"/>
      <c r="N87" s="78"/>
      <c r="O87" s="78"/>
      <c r="P87" s="78"/>
      <c r="Q87" s="78"/>
      <c r="R87" s="78"/>
    </row>
    <row r="88" spans="1:18" ht="18.75" x14ac:dyDescent="0.25">
      <c r="A88" s="21" t="s">
        <v>19</v>
      </c>
      <c r="B88" s="17" t="s">
        <v>50</v>
      </c>
      <c r="C88" s="13" t="s">
        <v>51</v>
      </c>
      <c r="D88" s="125"/>
      <c r="E88" s="9" t="s">
        <v>140</v>
      </c>
      <c r="F88" s="23"/>
      <c r="G88" s="6"/>
      <c r="H88" s="99">
        <v>43069</v>
      </c>
      <c r="I88" s="79">
        <v>43083</v>
      </c>
      <c r="J88" s="104"/>
      <c r="K88" s="80"/>
      <c r="L88" s="80"/>
      <c r="M88" s="80"/>
      <c r="N88" s="80"/>
      <c r="O88" s="80"/>
      <c r="P88" s="80"/>
      <c r="Q88" s="80"/>
      <c r="R88" s="80"/>
    </row>
    <row r="89" spans="1:18" ht="19.5" thickBot="1" x14ac:dyDescent="0.3">
      <c r="A89" s="22" t="s">
        <v>19</v>
      </c>
      <c r="B89" s="18" t="s">
        <v>50</v>
      </c>
      <c r="C89" s="14" t="s">
        <v>51</v>
      </c>
      <c r="D89" s="126"/>
      <c r="E89" s="10" t="s">
        <v>18</v>
      </c>
      <c r="F89" s="23"/>
      <c r="G89" s="6"/>
      <c r="H89" s="100">
        <v>1774</v>
      </c>
      <c r="I89" s="81">
        <v>1936</v>
      </c>
      <c r="J89" s="105"/>
      <c r="K89" s="82"/>
      <c r="L89" s="82"/>
      <c r="M89" s="82"/>
      <c r="N89" s="82"/>
      <c r="O89" s="82"/>
      <c r="P89" s="82"/>
      <c r="Q89" s="82"/>
      <c r="R89" s="82"/>
    </row>
    <row r="90" spans="1:18" ht="18.75" x14ac:dyDescent="0.25">
      <c r="A90" s="19" t="s">
        <v>19</v>
      </c>
      <c r="B90" s="15" t="s">
        <v>52</v>
      </c>
      <c r="C90" s="11" t="s">
        <v>53</v>
      </c>
      <c r="D90" s="127"/>
      <c r="E90" s="7" t="s">
        <v>140</v>
      </c>
      <c r="F90" s="23"/>
      <c r="G90" s="6"/>
      <c r="H90" s="97"/>
      <c r="I90" s="75"/>
      <c r="J90" s="102"/>
      <c r="K90" s="76"/>
      <c r="L90" s="76"/>
      <c r="M90" s="76"/>
      <c r="N90" s="76"/>
      <c r="O90" s="76"/>
      <c r="P90" s="76"/>
      <c r="Q90" s="76"/>
      <c r="R90" s="76"/>
    </row>
    <row r="91" spans="1:18" ht="19.5" thickBot="1" x14ac:dyDescent="0.3">
      <c r="A91" s="20" t="s">
        <v>19</v>
      </c>
      <c r="B91" s="16" t="s">
        <v>52</v>
      </c>
      <c r="C91" s="12" t="s">
        <v>53</v>
      </c>
      <c r="D91" s="128"/>
      <c r="E91" s="8" t="s">
        <v>18</v>
      </c>
      <c r="F91" s="23"/>
      <c r="G91" s="6"/>
      <c r="H91" s="98"/>
      <c r="I91" s="77"/>
      <c r="J91" s="103"/>
      <c r="K91" s="78"/>
      <c r="L91" s="78"/>
      <c r="M91" s="78"/>
      <c r="N91" s="78"/>
      <c r="O91" s="78"/>
      <c r="P91" s="78"/>
      <c r="Q91" s="78"/>
      <c r="R91" s="78"/>
    </row>
    <row r="92" spans="1:18" ht="18.75" x14ac:dyDescent="0.25">
      <c r="A92" s="21" t="s">
        <v>19</v>
      </c>
      <c r="B92" s="17" t="s">
        <v>54</v>
      </c>
      <c r="C92" s="13" t="s">
        <v>55</v>
      </c>
      <c r="D92" s="125"/>
      <c r="E92" s="9" t="s">
        <v>140</v>
      </c>
      <c r="F92" s="23"/>
      <c r="G92" s="6"/>
      <c r="H92" s="99">
        <v>43068</v>
      </c>
      <c r="I92" s="79">
        <v>43083</v>
      </c>
      <c r="J92" s="104"/>
      <c r="K92" s="80"/>
      <c r="L92" s="80"/>
      <c r="M92" s="80"/>
      <c r="N92" s="80"/>
      <c r="O92" s="80"/>
      <c r="P92" s="80"/>
      <c r="Q92" s="80"/>
      <c r="R92" s="80"/>
    </row>
    <row r="93" spans="1:18" ht="19.5" thickBot="1" x14ac:dyDescent="0.3">
      <c r="A93" s="22" t="s">
        <v>19</v>
      </c>
      <c r="B93" s="18" t="s">
        <v>54</v>
      </c>
      <c r="C93" s="14" t="s">
        <v>55</v>
      </c>
      <c r="D93" s="126"/>
      <c r="E93" s="10" t="s">
        <v>18</v>
      </c>
      <c r="F93" s="23"/>
      <c r="G93" s="6"/>
      <c r="H93" s="100">
        <v>1022</v>
      </c>
      <c r="I93" s="81">
        <v>1081</v>
      </c>
      <c r="J93" s="105"/>
      <c r="K93" s="82"/>
      <c r="L93" s="82"/>
      <c r="M93" s="82"/>
      <c r="N93" s="82"/>
      <c r="O93" s="82"/>
      <c r="P93" s="82"/>
      <c r="Q93" s="82"/>
      <c r="R93" s="82"/>
    </row>
    <row r="94" spans="1:18" ht="18.75" x14ac:dyDescent="0.25">
      <c r="A94" s="19" t="s">
        <v>19</v>
      </c>
      <c r="B94" s="15" t="s">
        <v>56</v>
      </c>
      <c r="C94" s="11" t="s">
        <v>57</v>
      </c>
      <c r="D94" s="127"/>
      <c r="E94" s="7" t="s">
        <v>140</v>
      </c>
      <c r="F94" s="23"/>
      <c r="G94" s="6"/>
      <c r="H94" s="97">
        <v>43069</v>
      </c>
      <c r="I94" s="75">
        <v>43083</v>
      </c>
      <c r="J94" s="102"/>
      <c r="K94" s="76"/>
      <c r="L94" s="76"/>
      <c r="M94" s="76"/>
      <c r="N94" s="76"/>
      <c r="O94" s="76"/>
      <c r="P94" s="76"/>
      <c r="Q94" s="76"/>
      <c r="R94" s="76"/>
    </row>
    <row r="95" spans="1:18" ht="19.5" thickBot="1" x14ac:dyDescent="0.3">
      <c r="A95" s="20" t="s">
        <v>19</v>
      </c>
      <c r="B95" s="16" t="s">
        <v>56</v>
      </c>
      <c r="C95" s="12" t="s">
        <v>57</v>
      </c>
      <c r="D95" s="128"/>
      <c r="E95" s="8" t="s">
        <v>18</v>
      </c>
      <c r="F95" s="23"/>
      <c r="G95" s="6"/>
      <c r="H95" s="98">
        <v>1066</v>
      </c>
      <c r="I95" s="77">
        <v>1117</v>
      </c>
      <c r="J95" s="103"/>
      <c r="K95" s="78"/>
      <c r="L95" s="78"/>
      <c r="M95" s="78"/>
      <c r="N95" s="78"/>
      <c r="O95" s="78"/>
      <c r="P95" s="78"/>
      <c r="Q95" s="78"/>
      <c r="R95" s="78"/>
    </row>
    <row r="96" spans="1:18" ht="18.75" x14ac:dyDescent="0.25">
      <c r="A96" s="21" t="s">
        <v>19</v>
      </c>
      <c r="B96" s="17" t="s">
        <v>58</v>
      </c>
      <c r="C96" s="13" t="s">
        <v>59</v>
      </c>
      <c r="D96" s="125"/>
      <c r="E96" s="9" t="s">
        <v>140</v>
      </c>
      <c r="F96" s="23"/>
      <c r="G96" s="6"/>
      <c r="H96" s="99">
        <v>43068</v>
      </c>
      <c r="I96" s="79">
        <v>43083</v>
      </c>
      <c r="J96" s="104"/>
      <c r="K96" s="80"/>
      <c r="L96" s="80"/>
      <c r="M96" s="80"/>
      <c r="N96" s="80"/>
      <c r="O96" s="80"/>
      <c r="P96" s="80"/>
      <c r="Q96" s="80"/>
      <c r="R96" s="80"/>
    </row>
    <row r="97" spans="1:18" ht="19.5" thickBot="1" x14ac:dyDescent="0.3">
      <c r="A97" s="22" t="s">
        <v>19</v>
      </c>
      <c r="B97" s="18" t="s">
        <v>58</v>
      </c>
      <c r="C97" s="14" t="s">
        <v>59</v>
      </c>
      <c r="D97" s="126"/>
      <c r="E97" s="10" t="s">
        <v>18</v>
      </c>
      <c r="F97" s="23"/>
      <c r="G97" s="6"/>
      <c r="H97" s="100">
        <v>1009</v>
      </c>
      <c r="I97" s="81">
        <v>1108</v>
      </c>
      <c r="J97" s="105"/>
      <c r="K97" s="82"/>
      <c r="L97" s="82"/>
      <c r="M97" s="82"/>
      <c r="N97" s="82"/>
      <c r="O97" s="82"/>
      <c r="P97" s="82"/>
      <c r="Q97" s="82"/>
      <c r="R97" s="82"/>
    </row>
    <row r="98" spans="1:18" ht="18.75" x14ac:dyDescent="0.25">
      <c r="A98" s="19" t="s">
        <v>19</v>
      </c>
      <c r="B98" s="15" t="s">
        <v>60</v>
      </c>
      <c r="C98" s="11" t="s">
        <v>61</v>
      </c>
      <c r="D98" s="127"/>
      <c r="E98" s="7" t="s">
        <v>140</v>
      </c>
      <c r="F98" s="23"/>
      <c r="G98" s="6"/>
      <c r="H98" s="97">
        <v>43066</v>
      </c>
      <c r="I98" s="75">
        <v>43083</v>
      </c>
      <c r="J98" s="102"/>
      <c r="K98" s="76"/>
      <c r="L98" s="76"/>
      <c r="M98" s="76"/>
      <c r="N98" s="76"/>
      <c r="O98" s="76"/>
      <c r="P98" s="76"/>
      <c r="Q98" s="76"/>
      <c r="R98" s="76"/>
    </row>
    <row r="99" spans="1:18" ht="19.5" thickBot="1" x14ac:dyDescent="0.3">
      <c r="A99" s="20" t="s">
        <v>19</v>
      </c>
      <c r="B99" s="16" t="s">
        <v>60</v>
      </c>
      <c r="C99" s="12" t="s">
        <v>61</v>
      </c>
      <c r="D99" s="128"/>
      <c r="E99" s="8" t="s">
        <v>18</v>
      </c>
      <c r="F99" s="23"/>
      <c r="G99" s="6"/>
      <c r="H99" s="98">
        <v>679</v>
      </c>
      <c r="I99" s="77">
        <v>728</v>
      </c>
      <c r="J99" s="103"/>
      <c r="K99" s="78"/>
      <c r="L99" s="78"/>
      <c r="M99" s="78"/>
      <c r="N99" s="78"/>
      <c r="O99" s="78"/>
      <c r="P99" s="78"/>
      <c r="Q99" s="78"/>
      <c r="R99" s="78"/>
    </row>
    <row r="100" spans="1:18" ht="18.75" x14ac:dyDescent="0.25">
      <c r="A100" s="21" t="s">
        <v>19</v>
      </c>
      <c r="B100" s="17" t="s">
        <v>62</v>
      </c>
      <c r="C100" s="13" t="s">
        <v>63</v>
      </c>
      <c r="D100" s="125"/>
      <c r="E100" s="9" t="s">
        <v>140</v>
      </c>
      <c r="F100" s="23"/>
      <c r="G100" s="6"/>
      <c r="H100" s="99">
        <v>43066</v>
      </c>
      <c r="I100" s="79">
        <v>43083</v>
      </c>
      <c r="J100" s="104"/>
      <c r="K100" s="80"/>
      <c r="L100" s="80"/>
      <c r="M100" s="80"/>
      <c r="N100" s="80"/>
      <c r="O100" s="80"/>
      <c r="P100" s="80"/>
      <c r="Q100" s="80"/>
      <c r="R100" s="80"/>
    </row>
    <row r="101" spans="1:18" ht="19.5" thickBot="1" x14ac:dyDescent="0.3">
      <c r="A101" s="22" t="s">
        <v>19</v>
      </c>
      <c r="B101" s="18" t="s">
        <v>62</v>
      </c>
      <c r="C101" s="14" t="s">
        <v>63</v>
      </c>
      <c r="D101" s="126"/>
      <c r="E101" s="10" t="s">
        <v>18</v>
      </c>
      <c r="F101" s="23"/>
      <c r="G101" s="6"/>
      <c r="H101" s="100">
        <v>941</v>
      </c>
      <c r="I101" s="81">
        <v>1014</v>
      </c>
      <c r="J101" s="105"/>
      <c r="K101" s="82"/>
      <c r="L101" s="82"/>
      <c r="M101" s="82"/>
      <c r="N101" s="82"/>
      <c r="O101" s="82"/>
      <c r="P101" s="82"/>
      <c r="Q101" s="82"/>
      <c r="R101" s="82"/>
    </row>
    <row r="102" spans="1:18" ht="18.75" x14ac:dyDescent="0.25">
      <c r="A102" s="19" t="s">
        <v>19</v>
      </c>
      <c r="B102" s="15" t="s">
        <v>64</v>
      </c>
      <c r="C102" s="11" t="s">
        <v>65</v>
      </c>
      <c r="D102" s="127"/>
      <c r="E102" s="7" t="s">
        <v>140</v>
      </c>
      <c r="F102" s="23"/>
      <c r="G102" s="6"/>
      <c r="H102" s="97">
        <v>43068</v>
      </c>
      <c r="I102" s="75">
        <v>43083</v>
      </c>
      <c r="J102" s="102"/>
      <c r="K102" s="76"/>
      <c r="L102" s="76"/>
      <c r="M102" s="76"/>
      <c r="N102" s="76"/>
      <c r="O102" s="76"/>
      <c r="P102" s="76"/>
      <c r="Q102" s="76"/>
      <c r="R102" s="76"/>
    </row>
    <row r="103" spans="1:18" ht="19.5" thickBot="1" x14ac:dyDescent="0.3">
      <c r="A103" s="20" t="s">
        <v>19</v>
      </c>
      <c r="B103" s="16" t="s">
        <v>64</v>
      </c>
      <c r="C103" s="12" t="s">
        <v>65</v>
      </c>
      <c r="D103" s="128"/>
      <c r="E103" s="8" t="s">
        <v>18</v>
      </c>
      <c r="F103" s="23"/>
      <c r="G103" s="6"/>
      <c r="H103" s="98">
        <v>1738</v>
      </c>
      <c r="I103" s="77">
        <v>1838</v>
      </c>
      <c r="J103" s="103"/>
      <c r="K103" s="78"/>
      <c r="L103" s="78"/>
      <c r="M103" s="78"/>
      <c r="N103" s="78"/>
      <c r="O103" s="78"/>
      <c r="P103" s="78"/>
      <c r="Q103" s="78"/>
      <c r="R103" s="78"/>
    </row>
    <row r="104" spans="1:18" ht="18.75" x14ac:dyDescent="0.25">
      <c r="A104" s="21" t="s">
        <v>19</v>
      </c>
      <c r="B104" s="17" t="s">
        <v>66</v>
      </c>
      <c r="C104" s="13" t="s">
        <v>67</v>
      </c>
      <c r="D104" s="125"/>
      <c r="E104" s="9" t="s">
        <v>140</v>
      </c>
      <c r="F104" s="23"/>
      <c r="G104" s="6"/>
      <c r="H104" s="99">
        <v>43068</v>
      </c>
      <c r="I104" s="79">
        <v>43083</v>
      </c>
      <c r="J104" s="104"/>
      <c r="K104" s="80"/>
      <c r="L104" s="80"/>
      <c r="M104" s="80"/>
      <c r="N104" s="80"/>
      <c r="O104" s="80"/>
      <c r="P104" s="80"/>
      <c r="Q104" s="80"/>
      <c r="R104" s="80"/>
    </row>
    <row r="105" spans="1:18" ht="19.5" thickBot="1" x14ac:dyDescent="0.3">
      <c r="A105" s="22" t="s">
        <v>19</v>
      </c>
      <c r="B105" s="18" t="s">
        <v>66</v>
      </c>
      <c r="C105" s="14" t="s">
        <v>67</v>
      </c>
      <c r="D105" s="126"/>
      <c r="E105" s="10" t="s">
        <v>18</v>
      </c>
      <c r="F105" s="23"/>
      <c r="G105" s="6"/>
      <c r="H105" s="100">
        <v>1237</v>
      </c>
      <c r="I105" s="81">
        <v>1355</v>
      </c>
      <c r="J105" s="105"/>
      <c r="K105" s="82"/>
      <c r="L105" s="82"/>
      <c r="M105" s="82"/>
      <c r="N105" s="82"/>
      <c r="O105" s="82"/>
      <c r="P105" s="82"/>
      <c r="Q105" s="82"/>
      <c r="R105" s="82"/>
    </row>
    <row r="106" spans="1:18" ht="18.75" x14ac:dyDescent="0.25">
      <c r="A106" s="19" t="s">
        <v>19</v>
      </c>
      <c r="B106" s="15" t="s">
        <v>68</v>
      </c>
      <c r="C106" s="11" t="s">
        <v>69</v>
      </c>
      <c r="D106" s="127"/>
      <c r="E106" s="7" t="s">
        <v>140</v>
      </c>
      <c r="F106" s="23"/>
      <c r="G106" s="6"/>
      <c r="H106" s="97">
        <v>43068</v>
      </c>
      <c r="I106" s="75">
        <v>43083</v>
      </c>
      <c r="J106" s="102"/>
      <c r="K106" s="76"/>
      <c r="L106" s="76"/>
      <c r="M106" s="76"/>
      <c r="N106" s="76"/>
      <c r="O106" s="76"/>
      <c r="P106" s="76"/>
      <c r="Q106" s="76"/>
      <c r="R106" s="76"/>
    </row>
    <row r="107" spans="1:18" ht="19.5" thickBot="1" x14ac:dyDescent="0.3">
      <c r="A107" s="20" t="s">
        <v>19</v>
      </c>
      <c r="B107" s="16" t="s">
        <v>68</v>
      </c>
      <c r="C107" s="12" t="s">
        <v>69</v>
      </c>
      <c r="D107" s="128"/>
      <c r="E107" s="8" t="s">
        <v>18</v>
      </c>
      <c r="F107" s="23"/>
      <c r="G107" s="6"/>
      <c r="H107" s="98">
        <v>1471</v>
      </c>
      <c r="I107" s="77">
        <v>1569</v>
      </c>
      <c r="J107" s="103"/>
      <c r="K107" s="78"/>
      <c r="L107" s="78"/>
      <c r="M107" s="78"/>
      <c r="N107" s="78"/>
      <c r="O107" s="78"/>
      <c r="P107" s="78"/>
      <c r="Q107" s="78"/>
      <c r="R107" s="78"/>
    </row>
    <row r="108" spans="1:18" ht="18.75" x14ac:dyDescent="0.25">
      <c r="A108" s="21" t="s">
        <v>19</v>
      </c>
      <c r="B108" s="17" t="s">
        <v>70</v>
      </c>
      <c r="C108" s="13" t="s">
        <v>71</v>
      </c>
      <c r="D108" s="125"/>
      <c r="E108" s="9" t="s">
        <v>140</v>
      </c>
      <c r="F108" s="23"/>
      <c r="G108" s="6"/>
      <c r="H108" s="99">
        <v>43067</v>
      </c>
      <c r="I108" s="79">
        <v>43083</v>
      </c>
      <c r="J108" s="104"/>
      <c r="K108" s="80"/>
      <c r="L108" s="80"/>
      <c r="M108" s="80"/>
      <c r="N108" s="80"/>
      <c r="O108" s="80"/>
      <c r="P108" s="80"/>
      <c r="Q108" s="80"/>
      <c r="R108" s="80"/>
    </row>
    <row r="109" spans="1:18" ht="19.5" thickBot="1" x14ac:dyDescent="0.3">
      <c r="A109" s="22" t="s">
        <v>19</v>
      </c>
      <c r="B109" s="18" t="s">
        <v>70</v>
      </c>
      <c r="C109" s="14" t="s">
        <v>71</v>
      </c>
      <c r="D109" s="126"/>
      <c r="E109" s="10" t="s">
        <v>18</v>
      </c>
      <c r="F109" s="23"/>
      <c r="G109" s="6"/>
      <c r="H109" s="100">
        <v>719</v>
      </c>
      <c r="I109" s="81">
        <v>759</v>
      </c>
      <c r="J109" s="105"/>
      <c r="K109" s="82"/>
      <c r="L109" s="82"/>
      <c r="M109" s="82"/>
      <c r="N109" s="82"/>
      <c r="O109" s="82"/>
      <c r="P109" s="82"/>
      <c r="Q109" s="82"/>
      <c r="R109" s="82"/>
    </row>
    <row r="110" spans="1:18" ht="18.75" x14ac:dyDescent="0.25">
      <c r="A110" s="19" t="s">
        <v>19</v>
      </c>
      <c r="B110" s="15" t="s">
        <v>72</v>
      </c>
      <c r="C110" s="11" t="s">
        <v>73</v>
      </c>
      <c r="D110" s="127"/>
      <c r="E110" s="7" t="s">
        <v>140</v>
      </c>
      <c r="F110" s="23"/>
      <c r="G110" s="6"/>
      <c r="H110" s="97">
        <v>43068</v>
      </c>
      <c r="I110" s="75">
        <v>43083</v>
      </c>
      <c r="J110" s="102"/>
      <c r="K110" s="76"/>
      <c r="L110" s="76"/>
      <c r="M110" s="76"/>
      <c r="N110" s="76"/>
      <c r="O110" s="76"/>
      <c r="P110" s="76"/>
      <c r="Q110" s="76"/>
      <c r="R110" s="76"/>
    </row>
    <row r="111" spans="1:18" ht="19.5" thickBot="1" x14ac:dyDescent="0.3">
      <c r="A111" s="20" t="s">
        <v>19</v>
      </c>
      <c r="B111" s="16" t="s">
        <v>72</v>
      </c>
      <c r="C111" s="12" t="s">
        <v>73</v>
      </c>
      <c r="D111" s="128"/>
      <c r="E111" s="8" t="s">
        <v>18</v>
      </c>
      <c r="F111" s="23"/>
      <c r="G111" s="6"/>
      <c r="H111" s="98">
        <v>786</v>
      </c>
      <c r="I111" s="77">
        <v>854</v>
      </c>
      <c r="J111" s="103"/>
      <c r="K111" s="78"/>
      <c r="L111" s="78"/>
      <c r="M111" s="78"/>
      <c r="N111" s="78"/>
      <c r="O111" s="78"/>
      <c r="P111" s="78"/>
      <c r="Q111" s="78"/>
      <c r="R111" s="78"/>
    </row>
  </sheetData>
  <autoFilter ref="A5:K111"/>
  <mergeCells count="59">
    <mergeCell ref="M4:N4"/>
    <mergeCell ref="O4:P4"/>
    <mergeCell ref="Q4:R4"/>
    <mergeCell ref="D50:D51"/>
    <mergeCell ref="D52:D53"/>
    <mergeCell ref="D46:D47"/>
    <mergeCell ref="D48:D49"/>
    <mergeCell ref="D58:D59"/>
    <mergeCell ref="D54:D55"/>
    <mergeCell ref="D56:D57"/>
    <mergeCell ref="D32:D33"/>
    <mergeCell ref="D42:D43"/>
    <mergeCell ref="D44:D45"/>
    <mergeCell ref="D38:D39"/>
    <mergeCell ref="D40:D41"/>
    <mergeCell ref="D34:D35"/>
    <mergeCell ref="D6:D7"/>
    <mergeCell ref="D8:D9"/>
    <mergeCell ref="A2:E3"/>
    <mergeCell ref="I4:J4"/>
    <mergeCell ref="K4:L4"/>
    <mergeCell ref="D12:D13"/>
    <mergeCell ref="D14:D15"/>
    <mergeCell ref="D10:D11"/>
    <mergeCell ref="D18:D19"/>
    <mergeCell ref="D20:D21"/>
    <mergeCell ref="D16:D17"/>
    <mergeCell ref="D26:D27"/>
    <mergeCell ref="D28:D29"/>
    <mergeCell ref="D22:D23"/>
    <mergeCell ref="D24:D25"/>
    <mergeCell ref="D102:D103"/>
    <mergeCell ref="D60:D61"/>
    <mergeCell ref="D62:D63"/>
    <mergeCell ref="D64:D65"/>
    <mergeCell ref="D66:D67"/>
    <mergeCell ref="D68:D69"/>
    <mergeCell ref="D70:D71"/>
    <mergeCell ref="D72:D73"/>
    <mergeCell ref="D74:D75"/>
    <mergeCell ref="D76:D77"/>
    <mergeCell ref="D36:D37"/>
    <mergeCell ref="D30:D31"/>
    <mergeCell ref="D104:D105"/>
    <mergeCell ref="D106:D107"/>
    <mergeCell ref="D108:D109"/>
    <mergeCell ref="D110:D111"/>
    <mergeCell ref="D78:D79"/>
    <mergeCell ref="D80:D81"/>
    <mergeCell ref="D82:D83"/>
    <mergeCell ref="D84:D85"/>
    <mergeCell ref="D86:D87"/>
    <mergeCell ref="D88:D89"/>
    <mergeCell ref="D90:D91"/>
    <mergeCell ref="D92:D93"/>
    <mergeCell ref="D94:D95"/>
    <mergeCell ref="D96:D97"/>
    <mergeCell ref="D98:D99"/>
    <mergeCell ref="D100:D101"/>
  </mergeCells>
  <dataValidations count="1">
    <dataValidation type="list" allowBlank="1" showInputMessage="1" showErrorMessage="1" sqref="J25">
      <formula1>$P$7:$P$37</formula1>
    </dataValidation>
  </dataValidations>
  <pageMargins left="0.511811024" right="0.511811024" top="0.78740157499999996" bottom="0.78740157499999996" header="0.31496062000000002" footer="0.31496062000000002"/>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K101" sqref="K101"/>
    </sheetView>
  </sheetViews>
  <sheetFormatPr defaultRowHeight="15" x14ac:dyDescent="0.25"/>
  <cols>
    <col min="1" max="1" width="5.42578125" customWidth="1"/>
    <col min="4" max="4" width="10.5703125" bestFit="1" customWidth="1"/>
    <col min="5" max="5" width="14.85546875" style="110" bestFit="1" customWidth="1"/>
  </cols>
  <sheetData>
    <row r="1" spans="1:5" x14ac:dyDescent="0.25">
      <c r="A1" s="115" t="s">
        <v>156</v>
      </c>
      <c r="B1" s="116" t="s">
        <v>138</v>
      </c>
      <c r="C1" s="116" t="s">
        <v>136</v>
      </c>
      <c r="D1" s="116" t="s">
        <v>154</v>
      </c>
      <c r="E1" s="117" t="s">
        <v>155</v>
      </c>
    </row>
    <row r="2" spans="1:5" x14ac:dyDescent="0.25">
      <c r="A2" s="111">
        <v>1</v>
      </c>
      <c r="B2" s="111" t="str">
        <f ca="1">IF(projecao_revisoes_embraco!P6&lt;=15,projecao_revisoes_embraco!A6,"")</f>
        <v>H50FT</v>
      </c>
      <c r="C2" s="111" t="str">
        <f ca="1">IF(projecao_revisoes_embraco!P6&lt;=15,projecao_revisoes_embraco!B6,"")</f>
        <v>1774H</v>
      </c>
      <c r="D2" s="111">
        <f ca="1">IF(projecao_revisoes_embraco!P6&lt;=15,projecao_revisoes_embraco!N6,"")</f>
        <v>17000</v>
      </c>
      <c r="E2" s="112">
        <f ca="1">IF(projecao_revisoes_embraco!P6&lt;=15,projecao_revisoes_embraco!O6,"")</f>
        <v>43117.728155339806</v>
      </c>
    </row>
    <row r="3" spans="1:5" x14ac:dyDescent="0.25">
      <c r="A3" s="111">
        <v>2</v>
      </c>
      <c r="B3" s="111" t="str">
        <f ca="1">IF(projecao_revisoes_embraco!P8&lt;=15,projecao_revisoes_embraco!A8,"")</f>
        <v/>
      </c>
      <c r="C3" s="111" t="str">
        <f ca="1">IF(projecao_revisoes_embraco!P8&lt;=15,projecao_revisoes_embraco!B8,"")</f>
        <v/>
      </c>
      <c r="D3" s="111" t="str">
        <f ca="1">IF(projecao_revisoes_embraco!P8&lt;=15,projecao_revisoes_embraco!N8,"")</f>
        <v/>
      </c>
      <c r="E3" s="112" t="str">
        <f ca="1">IF(projecao_revisoes_embraco!P8&lt;=15,projecao_revisoes_embraco!O8,"")</f>
        <v/>
      </c>
    </row>
    <row r="4" spans="1:5" x14ac:dyDescent="0.25">
      <c r="A4" s="111">
        <v>3</v>
      </c>
      <c r="B4" s="111" t="str">
        <f ca="1">IF(projecao_revisoes_embraco!P10&lt;=15,projecao_revisoes_embraco!A10,"")</f>
        <v/>
      </c>
      <c r="C4" s="111" t="str">
        <f ca="1">IF(projecao_revisoes_embraco!P10&lt;=15,projecao_revisoes_embraco!B10,"")</f>
        <v/>
      </c>
      <c r="D4" s="111" t="str">
        <f ca="1">IF(projecao_revisoes_embraco!P10&lt;=15,projecao_revisoes_embraco!N10,"")</f>
        <v/>
      </c>
      <c r="E4" s="112" t="str">
        <f ca="1">IF(projecao_revisoes_embraco!P10&lt;=15,projecao_revisoes_embraco!O10,"")</f>
        <v/>
      </c>
    </row>
    <row r="5" spans="1:5" x14ac:dyDescent="0.25">
      <c r="A5" s="111">
        <v>4</v>
      </c>
      <c r="B5" s="111" t="str">
        <f ca="1">IF(projecao_revisoes_embraco!P12&lt;=15,projecao_revisoes_embraco!A12,"")</f>
        <v/>
      </c>
      <c r="C5" s="111" t="str">
        <f ca="1">IF(projecao_revisoes_embraco!P12&lt;=15,projecao_revisoes_embraco!B12,"")</f>
        <v/>
      </c>
      <c r="D5" s="111" t="str">
        <f ca="1">IF(projecao_revisoes_embraco!P12&lt;=15,projecao_revisoes_embraco!N12,"")</f>
        <v/>
      </c>
      <c r="E5" s="112" t="str">
        <f ca="1">IF(projecao_revisoes_embraco!P12&lt;=15,projecao_revisoes_embraco!O12,"")</f>
        <v/>
      </c>
    </row>
    <row r="6" spans="1:5" x14ac:dyDescent="0.25">
      <c r="A6" s="111">
        <v>5</v>
      </c>
      <c r="B6" s="113" t="str">
        <f ca="1">IF(projecao_revisoes_embraco!P14&lt;=15,projecao_revisoes_embraco!A14,"")</f>
        <v/>
      </c>
      <c r="C6" s="113" t="str">
        <f ca="1">IF(projecao_revisoes_embraco!P14&lt;=15,projecao_revisoes_embraco!B14,"")</f>
        <v/>
      </c>
      <c r="D6" s="114" t="str">
        <f ca="1">IF(projecao_revisoes_embraco!P14&lt;=15,projecao_revisoes_embraco!N14,"")</f>
        <v/>
      </c>
      <c r="E6" s="112" t="str">
        <f ca="1">IF(projecao_revisoes_embraco!P14&lt;=15,projecao_revisoes_embraco!O14,"")</f>
        <v/>
      </c>
    </row>
    <row r="7" spans="1:5" x14ac:dyDescent="0.25">
      <c r="A7" s="111">
        <v>6</v>
      </c>
      <c r="B7" s="111" t="str">
        <f ca="1">IF(projecao_revisoes_embraco!P16&lt;=15,projecao_revisoes_embraco!A16,"")</f>
        <v/>
      </c>
      <c r="C7" s="111" t="str">
        <f ca="1">IF(projecao_revisoes_embraco!P16&lt;=15,projecao_revisoes_embraco!B16,"")</f>
        <v/>
      </c>
      <c r="D7" s="111" t="str">
        <f ca="1">IF(projecao_revisoes_embraco!P16&lt;=15,projecao_revisoes_embraco!N16,"")</f>
        <v/>
      </c>
      <c r="E7" s="112" t="str">
        <f ca="1">IF(projecao_revisoes_embraco!P16&lt;=15,projecao_revisoes_embraco!O16,"")</f>
        <v/>
      </c>
    </row>
    <row r="8" spans="1:5" x14ac:dyDescent="0.25">
      <c r="A8" s="111">
        <v>7</v>
      </c>
      <c r="B8" s="111" t="str">
        <f ca="1">IF(projecao_revisoes_embraco!P18&lt;=15,projecao_revisoes_embraco!A18,"")</f>
        <v/>
      </c>
      <c r="C8" s="111" t="str">
        <f ca="1">IF(projecao_revisoes_embraco!P18&lt;=15,projecao_revisoes_embraco!B18,"")</f>
        <v/>
      </c>
      <c r="D8" s="111" t="str">
        <f ca="1">IF(projecao_revisoes_embraco!P18&lt;=15,projecao_revisoes_embraco!N18,"")</f>
        <v/>
      </c>
      <c r="E8" s="112" t="str">
        <f ca="1">IF(projecao_revisoes_embraco!P18&lt;=15,projecao_revisoes_embraco!O18,"")</f>
        <v/>
      </c>
    </row>
    <row r="9" spans="1:5" x14ac:dyDescent="0.25">
      <c r="A9" s="111">
        <v>8</v>
      </c>
      <c r="B9" s="111" t="str">
        <f ca="1">IF(projecao_revisoes_embraco!P20&lt;=15,projecao_revisoes_embraco!A20,"")</f>
        <v/>
      </c>
      <c r="C9" s="111" t="str">
        <f ca="1">IF(projecao_revisoes_embraco!P20&lt;=15,projecao_revisoes_embraco!B20,"")</f>
        <v/>
      </c>
      <c r="D9" s="111" t="str">
        <f ca="1">IF(projecao_revisoes_embraco!P20&lt;=15,projecao_revisoes_embraco!N20,"")</f>
        <v/>
      </c>
      <c r="E9" s="112" t="str">
        <f ca="1">IF(projecao_revisoes_embraco!P20&lt;=15,projecao_revisoes_embraco!O20,"")</f>
        <v/>
      </c>
    </row>
    <row r="10" spans="1:5" x14ac:dyDescent="0.25">
      <c r="A10" s="111">
        <v>9</v>
      </c>
      <c r="B10" s="111" t="str">
        <f ca="1">IF(projecao_revisoes_embraco!P22&lt;=15,projecao_revisoes_embraco!A22,"")</f>
        <v/>
      </c>
      <c r="C10" s="111" t="str">
        <f ca="1">IF(projecao_revisoes_embraco!P22&lt;=15,projecao_revisoes_embraco!B22,"")</f>
        <v/>
      </c>
      <c r="D10" s="111" t="str">
        <f ca="1">IF(projecao_revisoes_embraco!P22&lt;=15,projecao_revisoes_embraco!N22,"")</f>
        <v/>
      </c>
      <c r="E10" s="112" t="str">
        <f ca="1">IF(projecao_revisoes_embraco!P22&lt;=15,projecao_revisoes_embraco!O22,"")</f>
        <v/>
      </c>
    </row>
    <row r="11" spans="1:5" x14ac:dyDescent="0.25">
      <c r="A11" s="111">
        <v>10</v>
      </c>
      <c r="B11" s="113" t="str">
        <f ca="1">IF(projecao_revisoes_embraco!P24&lt;=15,projecao_revisoes_embraco!A24,"")</f>
        <v/>
      </c>
      <c r="C11" s="113" t="str">
        <f ca="1">IF(projecao_revisoes_embraco!P24&lt;=15,projecao_revisoes_embraco!B24,"")</f>
        <v/>
      </c>
      <c r="D11" s="114" t="str">
        <f ca="1">IF(projecao_revisoes_embraco!P24&lt;=15,projecao_revisoes_embraco!N24,"")</f>
        <v/>
      </c>
      <c r="E11" s="112" t="str">
        <f ca="1">IF(projecao_revisoes_embraco!P24&lt;=15,projecao_revisoes_embraco!O24,"")</f>
        <v/>
      </c>
    </row>
    <row r="12" spans="1:5" x14ac:dyDescent="0.25">
      <c r="A12" s="111">
        <v>11</v>
      </c>
      <c r="B12" s="111" t="str">
        <f ca="1">IF(projecao_revisoes_embraco!P26&lt;=15,projecao_revisoes_embraco!A26,"")</f>
        <v>H50FT</v>
      </c>
      <c r="C12" s="111" t="str">
        <f ca="1">IF(projecao_revisoes_embraco!P26&lt;=15,projecao_revisoes_embraco!B26,"")</f>
        <v>3566J</v>
      </c>
      <c r="D12" s="111" t="str">
        <f ca="1">IF(projecao_revisoes_embraco!P26&lt;=15,projecao_revisoes_embraco!N26,"")</f>
        <v/>
      </c>
      <c r="E12" s="112" t="str">
        <f ca="1">IF(projecao_revisoes_embraco!P26&lt;=15,projecao_revisoes_embraco!O26,"")</f>
        <v/>
      </c>
    </row>
    <row r="13" spans="1:5" x14ac:dyDescent="0.25">
      <c r="A13" s="111">
        <v>12</v>
      </c>
      <c r="B13" s="111" t="str">
        <f ca="1">IF(projecao_revisoes_embraco!P28&lt;=15,projecao_revisoes_embraco!A28,"")</f>
        <v/>
      </c>
      <c r="C13" s="111" t="str">
        <f ca="1">IF(projecao_revisoes_embraco!P28&lt;=15,projecao_revisoes_embraco!B28,"")</f>
        <v/>
      </c>
      <c r="D13" s="111" t="str">
        <f ca="1">IF(projecao_revisoes_embraco!P28&lt;=15,projecao_revisoes_embraco!N28,"")</f>
        <v/>
      </c>
      <c r="E13" s="112" t="str">
        <f ca="1">IF(projecao_revisoes_embraco!P28&lt;=15,projecao_revisoes_embraco!O28,"")</f>
        <v/>
      </c>
    </row>
    <row r="14" spans="1:5" x14ac:dyDescent="0.25">
      <c r="A14" s="111">
        <v>13</v>
      </c>
      <c r="B14" s="111" t="str">
        <f ca="1">IF(projecao_revisoes_embraco!P30&lt;=15,projecao_revisoes_embraco!A30,"")</f>
        <v/>
      </c>
      <c r="C14" s="111" t="str">
        <f ca="1">IF(projecao_revisoes_embraco!P30&lt;=15,projecao_revisoes_embraco!B30,"")</f>
        <v/>
      </c>
      <c r="D14" s="111" t="str">
        <f ca="1">IF(projecao_revisoes_embraco!P30&lt;=15,projecao_revisoes_embraco!N30,"")</f>
        <v/>
      </c>
      <c r="E14" s="112" t="str">
        <f ca="1">IF(projecao_revisoes_embraco!P30&lt;=15,projecao_revisoes_embraco!O30,"")</f>
        <v/>
      </c>
    </row>
    <row r="15" spans="1:5" x14ac:dyDescent="0.25">
      <c r="A15" s="111">
        <v>14</v>
      </c>
      <c r="B15" s="111" t="str">
        <f ca="1">IF(projecao_revisoes_embraco!P32&lt;=15,projecao_revisoes_embraco!A32,"")</f>
        <v/>
      </c>
      <c r="C15" s="111" t="str">
        <f ca="1">IF(projecao_revisoes_embraco!P32&lt;=15,projecao_revisoes_embraco!B32,"")</f>
        <v/>
      </c>
      <c r="D15" s="111" t="str">
        <f ca="1">IF(projecao_revisoes_embraco!P32&lt;=15,projecao_revisoes_embraco!N32,"")</f>
        <v/>
      </c>
      <c r="E15" s="112" t="str">
        <f ca="1">IF(projecao_revisoes_embraco!P32&lt;=15,projecao_revisoes_embraco!O32,"")</f>
        <v/>
      </c>
    </row>
    <row r="16" spans="1:5" x14ac:dyDescent="0.25">
      <c r="A16" s="111">
        <v>15</v>
      </c>
      <c r="B16" s="111" t="str">
        <f ca="1">IF(projecao_revisoes_embraco!P34&lt;=15,projecao_revisoes_embraco!A34,"")</f>
        <v>5055E</v>
      </c>
      <c r="C16" s="111" t="str">
        <f ca="1">IF(projecao_revisoes_embraco!P34&lt;=15,projecao_revisoes_embraco!B34,"")</f>
        <v>4986</v>
      </c>
      <c r="D16" s="111">
        <f ca="1">IF(projecao_revisoes_embraco!P34&lt;=15,projecao_revisoes_embraco!N34,"")</f>
        <v>1500</v>
      </c>
      <c r="E16" s="112" t="str">
        <f ca="1">IF(projecao_revisoes_embraco!P34&lt;=15,projecao_revisoes_embraco!O34,"")</f>
        <v/>
      </c>
    </row>
    <row r="17" spans="1:5" x14ac:dyDescent="0.25">
      <c r="A17" s="111">
        <v>16</v>
      </c>
      <c r="B17" s="111" t="str">
        <f ca="1">IF(projecao_revisoes_embraco!P36&lt;=15,projecao_revisoes_embraco!A36,"")</f>
        <v>5055E</v>
      </c>
      <c r="C17" s="111" t="str">
        <f ca="1">IF(projecao_revisoes_embraco!P36&lt;=15,projecao_revisoes_embraco!B36,"")</f>
        <v>5023</v>
      </c>
      <c r="D17" s="111">
        <f ca="1">IF(projecao_revisoes_embraco!P36&lt;=15,projecao_revisoes_embraco!N36,"")</f>
        <v>2000</v>
      </c>
      <c r="E17" s="112" t="str">
        <f ca="1">IF(projecao_revisoes_embraco!P36&lt;=15,projecao_revisoes_embraco!O36,"")</f>
        <v/>
      </c>
    </row>
    <row r="18" spans="1:5" x14ac:dyDescent="0.25">
      <c r="A18" s="111">
        <v>17</v>
      </c>
      <c r="B18" s="111" t="str">
        <f ca="1">IF(projecao_revisoes_embraco!P38&lt;=15,projecao_revisoes_embraco!A38,"")</f>
        <v/>
      </c>
      <c r="C18" s="111" t="str">
        <f ca="1">IF(projecao_revisoes_embraco!P38&lt;=15,projecao_revisoes_embraco!B38,"")</f>
        <v/>
      </c>
      <c r="D18" s="111" t="str">
        <f ca="1">IF(projecao_revisoes_embraco!P38&lt;=15,projecao_revisoes_embraco!N38,"")</f>
        <v/>
      </c>
      <c r="E18" s="112" t="str">
        <f ca="1">IF(projecao_revisoes_embraco!P38&lt;=15,projecao_revisoes_embraco!O38,"")</f>
        <v/>
      </c>
    </row>
    <row r="19" spans="1:5" x14ac:dyDescent="0.25">
      <c r="A19" s="111">
        <v>18</v>
      </c>
      <c r="B19" s="113" t="str">
        <f ca="1">IF(projecao_revisoes_embraco!P40&lt;=15,projecao_revisoes_embraco!A40,"")</f>
        <v/>
      </c>
      <c r="C19" s="113" t="str">
        <f ca="1">IF(projecao_revisoes_embraco!P40&lt;=15,projecao_revisoes_embraco!B40,"")</f>
        <v/>
      </c>
      <c r="D19" s="114" t="str">
        <f ca="1">IF(projecao_revisoes_embraco!P40&lt;=15,projecao_revisoes_embraco!N40,"")</f>
        <v/>
      </c>
      <c r="E19" s="112" t="str">
        <f ca="1">IF(projecao_revisoes_embraco!P40&lt;=15,projecao_revisoes_embraco!O40,"")</f>
        <v/>
      </c>
    </row>
    <row r="20" spans="1:5" x14ac:dyDescent="0.25">
      <c r="A20" s="111">
        <v>19</v>
      </c>
      <c r="B20" s="111" t="str">
        <f ca="1">IF(projecao_revisoes_embraco!P42&lt;=15,projecao_revisoes_embraco!A42,"")</f>
        <v/>
      </c>
      <c r="C20" s="111" t="str">
        <f ca="1">IF(projecao_revisoes_embraco!P42&lt;=15,projecao_revisoes_embraco!B42,"")</f>
        <v/>
      </c>
      <c r="D20" s="111" t="str">
        <f ca="1">IF(projecao_revisoes_embraco!P42&lt;=15,projecao_revisoes_embraco!N42,"")</f>
        <v/>
      </c>
      <c r="E20" s="112" t="str">
        <f ca="1">IF(projecao_revisoes_embraco!P42&lt;=15,projecao_revisoes_embraco!O42,"")</f>
        <v/>
      </c>
    </row>
    <row r="21" spans="1:5" x14ac:dyDescent="0.25">
      <c r="A21" s="111">
        <v>20</v>
      </c>
      <c r="B21" s="111" t="str">
        <f ca="1">IF(projecao_revisoes_embraco!P44&lt;=15,projecao_revisoes_embraco!A44,"")</f>
        <v/>
      </c>
      <c r="C21" s="111" t="str">
        <f ca="1">IF(projecao_revisoes_embraco!P44&lt;=15,projecao_revisoes_embraco!B44,"")</f>
        <v/>
      </c>
      <c r="D21" s="111" t="str">
        <f ca="1">IF(projecao_revisoes_embraco!P44&lt;=15,projecao_revisoes_embraco!N44,"")</f>
        <v/>
      </c>
      <c r="E21" s="112" t="str">
        <f ca="1">IF(projecao_revisoes_embraco!P44&lt;=15,projecao_revisoes_embraco!O44,"")</f>
        <v/>
      </c>
    </row>
    <row r="22" spans="1:5" x14ac:dyDescent="0.25">
      <c r="A22" s="111">
        <v>21</v>
      </c>
      <c r="B22" s="111" t="str">
        <f ca="1">IF(projecao_revisoes_embraco!P46&lt;=15,projecao_revisoes_embraco!A46,"")</f>
        <v>T5Z</v>
      </c>
      <c r="C22" s="111" t="str">
        <f ca="1">IF(projecao_revisoes_embraco!P46&lt;=15,projecao_revisoes_embraco!B46,"")</f>
        <v>1555P</v>
      </c>
      <c r="D22" s="111">
        <f ca="1">IF(projecao_revisoes_embraco!P46&lt;=15,projecao_revisoes_embraco!N46,"")</f>
        <v>4500</v>
      </c>
      <c r="E22" s="112">
        <f ca="1">IF(projecao_revisoes_embraco!P46&lt;=15,projecao_revisoes_embraco!O46,"")</f>
        <v>43111.459183673469</v>
      </c>
    </row>
    <row r="23" spans="1:5" x14ac:dyDescent="0.25">
      <c r="A23" s="111">
        <v>22</v>
      </c>
      <c r="B23" s="111" t="str">
        <f ca="1">IF(projecao_revisoes_embraco!P48&lt;=15,projecao_revisoes_embraco!A48,"")</f>
        <v/>
      </c>
      <c r="C23" s="111" t="str">
        <f ca="1">IF(projecao_revisoes_embraco!P48&lt;=15,projecao_revisoes_embraco!B48,"")</f>
        <v/>
      </c>
      <c r="D23" s="111" t="str">
        <f ca="1">IF(projecao_revisoes_embraco!P48&lt;=15,projecao_revisoes_embraco!N48,"")</f>
        <v/>
      </c>
      <c r="E23" s="112" t="str">
        <f ca="1">IF(projecao_revisoes_embraco!P48&lt;=15,projecao_revisoes_embraco!O48,"")</f>
        <v/>
      </c>
    </row>
    <row r="24" spans="1:5" x14ac:dyDescent="0.25">
      <c r="A24" s="111">
        <v>23</v>
      </c>
      <c r="B24" s="111" t="str">
        <f ca="1">IF(projecao_revisoes_embraco!P50&lt;=15,projecao_revisoes_embraco!A50,"")</f>
        <v/>
      </c>
      <c r="C24" s="111" t="str">
        <f ca="1">IF(projecao_revisoes_embraco!P50&lt;=15,projecao_revisoes_embraco!B50,"")</f>
        <v/>
      </c>
      <c r="D24" s="111" t="str">
        <f ca="1">IF(projecao_revisoes_embraco!P50&lt;=15,projecao_revisoes_embraco!N50,"")</f>
        <v/>
      </c>
      <c r="E24" s="112" t="str">
        <f ca="1">IF(projecao_revisoes_embraco!P50&lt;=15,projecao_revisoes_embraco!O50,"")</f>
        <v/>
      </c>
    </row>
    <row r="25" spans="1:5" x14ac:dyDescent="0.25">
      <c r="A25" s="111">
        <v>24</v>
      </c>
      <c r="B25" s="113" t="str">
        <f ca="1">IF(projecao_revisoes_embraco!P52&lt;=15,projecao_revisoes_embraco!A52,"")</f>
        <v>T5Z</v>
      </c>
      <c r="C25" s="113" t="str">
        <f ca="1">IF(projecao_revisoes_embraco!P52&lt;=15,projecao_revisoes_embraco!B52,"")</f>
        <v>1558P</v>
      </c>
      <c r="D25" s="114">
        <f ca="1">IF(projecao_revisoes_embraco!P52&lt;=15,projecao_revisoes_embraco!N52,"")</f>
        <v>4000</v>
      </c>
      <c r="E25" s="112">
        <f ca="1">IF(projecao_revisoes_embraco!P52&lt;=15,projecao_revisoes_embraco!O52,"")</f>
        <v>43113.266129032258</v>
      </c>
    </row>
    <row r="26" spans="1:5" x14ac:dyDescent="0.25">
      <c r="A26" s="111">
        <v>25</v>
      </c>
      <c r="B26" s="111" t="str">
        <f ca="1">IF(projecao_revisoes_embraco!P54&lt;=15,projecao_revisoes_embraco!A54,"")</f>
        <v/>
      </c>
      <c r="C26" s="111" t="str">
        <f ca="1">IF(projecao_revisoes_embraco!P54&lt;=15,projecao_revisoes_embraco!B54,"")</f>
        <v/>
      </c>
      <c r="D26" s="111" t="str">
        <f ca="1">IF(projecao_revisoes_embraco!P54&lt;=15,projecao_revisoes_embraco!N54,"")</f>
        <v/>
      </c>
      <c r="E26" s="112" t="str">
        <f ca="1">IF(projecao_revisoes_embraco!P54&lt;=15,projecao_revisoes_embraco!O54,"")</f>
        <v/>
      </c>
    </row>
    <row r="27" spans="1:5" x14ac:dyDescent="0.25">
      <c r="A27" s="111">
        <v>26</v>
      </c>
      <c r="B27" s="111" t="str">
        <f ca="1">IF(projecao_revisoes_embraco!P56&lt;=15,projecao_revisoes_embraco!A56,"")</f>
        <v/>
      </c>
      <c r="C27" s="111" t="str">
        <f ca="1">IF(projecao_revisoes_embraco!P56&lt;=15,projecao_revisoes_embraco!B56,"")</f>
        <v/>
      </c>
      <c r="D27" s="111" t="str">
        <f ca="1">IF(projecao_revisoes_embraco!P56&lt;=15,projecao_revisoes_embraco!N56,"")</f>
        <v/>
      </c>
      <c r="E27" s="112" t="str">
        <f ca="1">IF(projecao_revisoes_embraco!P56&lt;=15,projecao_revisoes_embraco!O56,"")</f>
        <v/>
      </c>
    </row>
    <row r="28" spans="1:5" x14ac:dyDescent="0.25">
      <c r="A28" s="111">
        <v>27</v>
      </c>
      <c r="B28" s="111" t="str">
        <f ca="1">IF(projecao_revisoes_embraco!P58&lt;=15,projecao_revisoes_embraco!A58,"")</f>
        <v/>
      </c>
      <c r="C28" s="111" t="str">
        <f ca="1">IF(projecao_revisoes_embraco!P58&lt;=15,projecao_revisoes_embraco!B58,"")</f>
        <v/>
      </c>
      <c r="D28" s="111" t="str">
        <f ca="1">IF(projecao_revisoes_embraco!P58&lt;=15,projecao_revisoes_embraco!N58,"")</f>
        <v/>
      </c>
      <c r="E28" s="112" t="str">
        <f ca="1">IF(projecao_revisoes_embraco!P58&lt;=15,projecao_revisoes_embraco!O58,"")</f>
        <v/>
      </c>
    </row>
    <row r="29" spans="1:5" x14ac:dyDescent="0.25">
      <c r="A29" s="111">
        <v>28</v>
      </c>
      <c r="B29" s="111" t="str">
        <f ca="1">IF(projecao_revisoes_embraco!P60&lt;=15,projecao_revisoes_embraco!A60,"")</f>
        <v>S1.6</v>
      </c>
      <c r="C29" s="111" t="str">
        <f ca="1">IF(projecao_revisoes_embraco!P60&lt;=15,projecao_revisoes_embraco!B60,"")</f>
        <v>1511P</v>
      </c>
      <c r="D29" s="111">
        <f ca="1">IF(projecao_revisoes_embraco!P60&lt;=15,projecao_revisoes_embraco!N60,"")</f>
        <v>2000</v>
      </c>
      <c r="E29" s="112">
        <f ca="1">IF(projecao_revisoes_embraco!P60&lt;=15,projecao_revisoes_embraco!O60,"")</f>
        <v>43116.475409836065</v>
      </c>
    </row>
    <row r="30" spans="1:5" x14ac:dyDescent="0.25">
      <c r="A30" s="111">
        <v>29</v>
      </c>
      <c r="B30" s="111" t="str">
        <f ca="1">IF(projecao_revisoes_embraco!P62&lt;=15,projecao_revisoes_embraco!A62,"")</f>
        <v/>
      </c>
      <c r="C30" s="111" t="str">
        <f ca="1">IF(projecao_revisoes_embraco!P62&lt;=15,projecao_revisoes_embraco!B62,"")</f>
        <v/>
      </c>
      <c r="D30" s="111" t="str">
        <f ca="1">IF(projecao_revisoes_embraco!P62&lt;=15,projecao_revisoes_embraco!N62,"")</f>
        <v/>
      </c>
      <c r="E30" s="112" t="str">
        <f ca="1">IF(projecao_revisoes_embraco!P62&lt;=15,projecao_revisoes_embraco!O62,"")</f>
        <v/>
      </c>
    </row>
    <row r="31" spans="1:5" x14ac:dyDescent="0.25">
      <c r="A31" s="111">
        <v>30</v>
      </c>
      <c r="B31" s="111" t="str">
        <f ca="1">IF(projecao_revisoes_embraco!P64&lt;=15,projecao_revisoes_embraco!A64,"")</f>
        <v>S1.6</v>
      </c>
      <c r="C31" s="111" t="str">
        <f ca="1">IF(projecao_revisoes_embraco!P64&lt;=15,projecao_revisoes_embraco!B64,"")</f>
        <v>1513P</v>
      </c>
      <c r="D31" s="111">
        <f ca="1">IF(projecao_revisoes_embraco!P64&lt;=15,projecao_revisoes_embraco!N64,"")</f>
        <v>500</v>
      </c>
      <c r="E31" s="112" t="str">
        <f ca="1">IF(projecao_revisoes_embraco!P64&lt;=15,projecao_revisoes_embraco!O64,"")</f>
        <v/>
      </c>
    </row>
    <row r="32" spans="1:5" x14ac:dyDescent="0.25">
      <c r="A32" s="111">
        <v>31</v>
      </c>
      <c r="B32" s="111" t="str">
        <f ca="1">IF(projecao_revisoes_embraco!P66&lt;=15,projecao_revisoes_embraco!A66,"")</f>
        <v>S1.6</v>
      </c>
      <c r="C32" s="111" t="str">
        <f ca="1">IF(projecao_revisoes_embraco!P66&lt;=15,projecao_revisoes_embraco!B66,"")</f>
        <v>1514P</v>
      </c>
      <c r="D32" s="111">
        <f ca="1">IF(projecao_revisoes_embraco!P66&lt;=15,projecao_revisoes_embraco!N66,"")</f>
        <v>1500</v>
      </c>
      <c r="E32" s="112">
        <f ca="1">IF(projecao_revisoes_embraco!P66&lt;=15,projecao_revisoes_embraco!O66,"")</f>
        <v>43111.341463414632</v>
      </c>
    </row>
    <row r="33" spans="1:5" x14ac:dyDescent="0.25">
      <c r="A33" s="111">
        <v>32</v>
      </c>
      <c r="B33" s="111" t="str">
        <f ca="1">IF(projecao_revisoes_embraco!P68&lt;=15,projecao_revisoes_embraco!A68,"")</f>
        <v>S1.6</v>
      </c>
      <c r="C33" s="111" t="str">
        <f ca="1">IF(projecao_revisoes_embraco!P68&lt;=15,projecao_revisoes_embraco!B68,"")</f>
        <v>1515P</v>
      </c>
      <c r="D33" s="111">
        <f ca="1">IF(projecao_revisoes_embraco!P68&lt;=15,projecao_revisoes_embraco!N68,"")</f>
        <v>1000</v>
      </c>
      <c r="E33" s="112" t="str">
        <f ca="1">IF(projecao_revisoes_embraco!P68&lt;=15,projecao_revisoes_embraco!O68,"")</f>
        <v/>
      </c>
    </row>
    <row r="34" spans="1:5" x14ac:dyDescent="0.25">
      <c r="A34" s="111">
        <v>33</v>
      </c>
      <c r="B34" s="111" t="str">
        <f ca="1">IF(projecao_revisoes_embraco!P70&lt;=15,projecao_revisoes_embraco!A70,"")</f>
        <v/>
      </c>
      <c r="C34" s="111" t="str">
        <f ca="1">IF(projecao_revisoes_embraco!P70&lt;=15,projecao_revisoes_embraco!B70,"")</f>
        <v/>
      </c>
      <c r="D34" s="111" t="str">
        <f ca="1">IF(projecao_revisoes_embraco!P70&lt;=15,projecao_revisoes_embraco!N70,"")</f>
        <v/>
      </c>
      <c r="E34" s="112" t="str">
        <f ca="1">IF(projecao_revisoes_embraco!P70&lt;=15,projecao_revisoes_embraco!O70,"")</f>
        <v/>
      </c>
    </row>
    <row r="35" spans="1:5" x14ac:dyDescent="0.25">
      <c r="A35" s="111">
        <v>34</v>
      </c>
      <c r="B35" s="111" t="str">
        <f ca="1">IF(projecao_revisoes_embraco!P72&lt;=15,projecao_revisoes_embraco!A72,"")</f>
        <v/>
      </c>
      <c r="C35" s="111" t="str">
        <f ca="1">IF(projecao_revisoes_embraco!P72&lt;=15,projecao_revisoes_embraco!B72,"")</f>
        <v/>
      </c>
      <c r="D35" s="111" t="str">
        <f ca="1">IF(projecao_revisoes_embraco!P72&lt;=15,projecao_revisoes_embraco!N72,"")</f>
        <v/>
      </c>
      <c r="E35" s="112" t="str">
        <f ca="1">IF(projecao_revisoes_embraco!P72&lt;=15,projecao_revisoes_embraco!O72,"")</f>
        <v/>
      </c>
    </row>
    <row r="36" spans="1:5" x14ac:dyDescent="0.25">
      <c r="A36" s="111">
        <v>35</v>
      </c>
      <c r="B36" s="111" t="str">
        <f ca="1">IF(projecao_revisoes_embraco!P74&lt;=15,projecao_revisoes_embraco!A74,"")</f>
        <v/>
      </c>
      <c r="C36" s="111" t="str">
        <f ca="1">IF(projecao_revisoes_embraco!P74&lt;=15,projecao_revisoes_embraco!B74,"")</f>
        <v/>
      </c>
      <c r="D36" s="111" t="str">
        <f ca="1">IF(projecao_revisoes_embraco!P74&lt;=15,projecao_revisoes_embraco!N74,"")</f>
        <v/>
      </c>
      <c r="E36" s="112" t="str">
        <f ca="1">IF(projecao_revisoes_embraco!P74&lt;=15,projecao_revisoes_embraco!O74,"")</f>
        <v/>
      </c>
    </row>
    <row r="37" spans="1:5" x14ac:dyDescent="0.25">
      <c r="A37" s="111">
        <v>36</v>
      </c>
      <c r="B37" s="111" t="str">
        <f ca="1">IF(projecao_revisoes_embraco!P76&lt;=15,projecao_revisoes_embraco!A76,"")</f>
        <v/>
      </c>
      <c r="C37" s="111" t="str">
        <f ca="1">IF(projecao_revisoes_embraco!P76&lt;=15,projecao_revisoes_embraco!B76,"")</f>
        <v/>
      </c>
      <c r="D37" s="111" t="str">
        <f ca="1">IF(projecao_revisoes_embraco!P76&lt;=15,projecao_revisoes_embraco!N76,"")</f>
        <v/>
      </c>
      <c r="E37" s="112" t="str">
        <f ca="1">IF(projecao_revisoes_embraco!P76&lt;=15,projecao_revisoes_embraco!O76,"")</f>
        <v/>
      </c>
    </row>
    <row r="38" spans="1:5" x14ac:dyDescent="0.25">
      <c r="A38" s="111">
        <v>37</v>
      </c>
      <c r="B38" s="111" t="str">
        <f ca="1">IF(projecao_revisoes_embraco!P78&lt;=15,projecao_revisoes_embraco!A78,"")</f>
        <v/>
      </c>
      <c r="C38" s="111" t="str">
        <f ca="1">IF(projecao_revisoes_embraco!P78&lt;=15,projecao_revisoes_embraco!B78,"")</f>
        <v/>
      </c>
      <c r="D38" s="111" t="str">
        <f ca="1">IF(projecao_revisoes_embraco!P78&lt;=15,projecao_revisoes_embraco!N78,"")</f>
        <v/>
      </c>
      <c r="E38" s="112" t="str">
        <f ca="1">IF(projecao_revisoes_embraco!P78&lt;=15,projecao_revisoes_embraco!O78,"")</f>
        <v/>
      </c>
    </row>
    <row r="39" spans="1:5" x14ac:dyDescent="0.25">
      <c r="A39" s="111">
        <v>38</v>
      </c>
      <c r="B39" s="111" t="str">
        <f ca="1">IF(projecao_revisoes_embraco!P80&lt;=15,projecao_revisoes_embraco!A80,"")</f>
        <v>S1.6</v>
      </c>
      <c r="C39" s="111" t="str">
        <f ca="1">IF(projecao_revisoes_embraco!P80&lt;=15,projecao_revisoes_embraco!B80,"")</f>
        <v>1524P</v>
      </c>
      <c r="D39" s="111">
        <f ca="1">IF(projecao_revisoes_embraco!P80&lt;=15,projecao_revisoes_embraco!N80,"")</f>
        <v>1500</v>
      </c>
      <c r="E39" s="112" t="str">
        <f ca="1">IF(projecao_revisoes_embraco!P80&lt;=15,projecao_revisoes_embraco!O80,"")</f>
        <v/>
      </c>
    </row>
    <row r="40" spans="1:5" x14ac:dyDescent="0.25">
      <c r="A40" s="111">
        <v>39</v>
      </c>
      <c r="B40" s="111" t="str">
        <f ca="1">IF(projecao_revisoes_embraco!P82&lt;=15,projecao_revisoes_embraco!A82,"")</f>
        <v/>
      </c>
      <c r="C40" s="111" t="str">
        <f ca="1">IF(projecao_revisoes_embraco!P82&lt;=15,projecao_revisoes_embraco!B82,"")</f>
        <v/>
      </c>
      <c r="D40" s="111" t="str">
        <f ca="1">IF(projecao_revisoes_embraco!P82&lt;=15,projecao_revisoes_embraco!N82,"")</f>
        <v/>
      </c>
      <c r="E40" s="112" t="str">
        <f ca="1">IF(projecao_revisoes_embraco!P82&lt;=15,projecao_revisoes_embraco!O82,"")</f>
        <v/>
      </c>
    </row>
    <row r="41" spans="1:5" x14ac:dyDescent="0.25">
      <c r="A41" s="111">
        <v>40</v>
      </c>
      <c r="B41" s="111" t="str">
        <f ca="1">IF(projecao_revisoes_embraco!P84&lt;=15,projecao_revisoes_embraco!A84,"")</f>
        <v>S1.6</v>
      </c>
      <c r="C41" s="111" t="str">
        <f ca="1">IF(projecao_revisoes_embraco!P84&lt;=15,projecao_revisoes_embraco!B84,"")</f>
        <v>1526P</v>
      </c>
      <c r="D41" s="111">
        <f ca="1">IF(projecao_revisoes_embraco!P84&lt;=15,projecao_revisoes_embraco!N84,"")</f>
        <v>2000</v>
      </c>
      <c r="E41" s="112">
        <f ca="1">IF(projecao_revisoes_embraco!P84&lt;=15,projecao_revisoes_embraco!O84,"")</f>
        <v>43114.591836734697</v>
      </c>
    </row>
    <row r="42" spans="1:5" x14ac:dyDescent="0.25">
      <c r="A42" s="111">
        <v>41</v>
      </c>
      <c r="B42" s="111" t="str">
        <f ca="1">IF(projecao_revisoes_embraco!P86&lt;=15,projecao_revisoes_embraco!A86,"")</f>
        <v>S1.6</v>
      </c>
      <c r="C42" s="111" t="str">
        <f ca="1">IF(projecao_revisoes_embraco!P86&lt;=15,projecao_revisoes_embraco!B86,"")</f>
        <v>1527P</v>
      </c>
      <c r="D42" s="111">
        <f ca="1">IF(projecao_revisoes_embraco!P86&lt;=15,projecao_revisoes_embraco!N86,"")</f>
        <v>1000</v>
      </c>
      <c r="E42" s="112" t="str">
        <f ca="1">IF(projecao_revisoes_embraco!P86&lt;=15,projecao_revisoes_embraco!O86,"")</f>
        <v/>
      </c>
    </row>
    <row r="43" spans="1:5" x14ac:dyDescent="0.25">
      <c r="A43" s="111">
        <v>42</v>
      </c>
      <c r="B43" s="113" t="str">
        <f ca="1">IF(projecao_revisoes_embraco!P88&lt;=15,projecao_revisoes_embraco!A88,"")</f>
        <v/>
      </c>
      <c r="C43" s="113" t="str">
        <f ca="1">IF(projecao_revisoes_embraco!P88&lt;=15,projecao_revisoes_embraco!B88,"")</f>
        <v/>
      </c>
      <c r="D43" s="114" t="str">
        <f ca="1">IF(projecao_revisoes_embraco!P88&lt;=15,projecao_revisoes_embraco!N88,"")</f>
        <v/>
      </c>
      <c r="E43" s="112" t="str">
        <f ca="1">IF(projecao_revisoes_embraco!P88&lt;=15,projecao_revisoes_embraco!O88,"")</f>
        <v/>
      </c>
    </row>
    <row r="44" spans="1:5" x14ac:dyDescent="0.25">
      <c r="A44" s="111">
        <v>43</v>
      </c>
      <c r="B44" s="111" t="str">
        <f ca="1">IF(projecao_revisoes_embraco!P90&lt;=15,projecao_revisoes_embraco!A90,"")</f>
        <v>S1.6</v>
      </c>
      <c r="C44" s="111" t="str">
        <f ca="1">IF(projecao_revisoes_embraco!P90&lt;=15,projecao_revisoes_embraco!B90,"")</f>
        <v>1530P</v>
      </c>
      <c r="D44" s="111" t="str">
        <f ca="1">IF(projecao_revisoes_embraco!P90&lt;=15,projecao_revisoes_embraco!N90,"")</f>
        <v/>
      </c>
      <c r="E44" s="112" t="str">
        <f ca="1">IF(projecao_revisoes_embraco!P90&lt;=15,projecao_revisoes_embraco!O90,"")</f>
        <v/>
      </c>
    </row>
    <row r="45" spans="1:5" x14ac:dyDescent="0.25">
      <c r="A45" s="111">
        <v>44</v>
      </c>
      <c r="B45" s="111" t="str">
        <f ca="1">IF(projecao_revisoes_embraco!P92&lt;=15,projecao_revisoes_embraco!A92,"")</f>
        <v/>
      </c>
      <c r="C45" s="111" t="str">
        <f ca="1">IF(projecao_revisoes_embraco!P92&lt;=15,projecao_revisoes_embraco!B92,"")</f>
        <v/>
      </c>
      <c r="D45" s="111" t="str">
        <f ca="1">IF(projecao_revisoes_embraco!P92&lt;=15,projecao_revisoes_embraco!N92,"")</f>
        <v/>
      </c>
      <c r="E45" s="112" t="str">
        <f ca="1">IF(projecao_revisoes_embraco!P92&lt;=15,projecao_revisoes_embraco!O92,"")</f>
        <v/>
      </c>
    </row>
    <row r="46" spans="1:5" x14ac:dyDescent="0.25">
      <c r="A46" s="111">
        <v>45</v>
      </c>
      <c r="B46" s="111" t="str">
        <f ca="1">IF(projecao_revisoes_embraco!P94&lt;=15,projecao_revisoes_embraco!A94,"")</f>
        <v/>
      </c>
      <c r="C46" s="111" t="str">
        <f ca="1">IF(projecao_revisoes_embraco!P94&lt;=15,projecao_revisoes_embraco!B94,"")</f>
        <v/>
      </c>
      <c r="D46" s="111" t="str">
        <f ca="1">IF(projecao_revisoes_embraco!P94&lt;=15,projecao_revisoes_embraco!N94,"")</f>
        <v/>
      </c>
      <c r="E46" s="112" t="str">
        <f ca="1">IF(projecao_revisoes_embraco!P94&lt;=15,projecao_revisoes_embraco!O94,"")</f>
        <v/>
      </c>
    </row>
    <row r="47" spans="1:5" x14ac:dyDescent="0.25">
      <c r="A47" s="111">
        <v>46</v>
      </c>
      <c r="B47" s="111" t="str">
        <f ca="1">IF(projecao_revisoes_embraco!P96&lt;=15,projecao_revisoes_embraco!A96,"")</f>
        <v/>
      </c>
      <c r="C47" s="111" t="str">
        <f ca="1">IF(projecao_revisoes_embraco!P96&lt;=15,projecao_revisoes_embraco!B96,"")</f>
        <v/>
      </c>
      <c r="D47" s="111" t="str">
        <f ca="1">IF(projecao_revisoes_embraco!P96&lt;=15,projecao_revisoes_embraco!N96,"")</f>
        <v/>
      </c>
      <c r="E47" s="112" t="str">
        <f ca="1">IF(projecao_revisoes_embraco!P96&lt;=15,projecao_revisoes_embraco!O96,"")</f>
        <v/>
      </c>
    </row>
    <row r="48" spans="1:5" x14ac:dyDescent="0.25">
      <c r="A48" s="111">
        <v>47</v>
      </c>
      <c r="B48" s="111" t="str">
        <f ca="1">IF(projecao_revisoes_embraco!P98&lt;=15,projecao_revisoes_embraco!A98,"")</f>
        <v/>
      </c>
      <c r="C48" s="111" t="str">
        <f ca="1">IF(projecao_revisoes_embraco!P98&lt;=15,projecao_revisoes_embraco!B98,"")</f>
        <v/>
      </c>
      <c r="D48" s="111" t="str">
        <f ca="1">IF(projecao_revisoes_embraco!P98&lt;=15,projecao_revisoes_embraco!N98,"")</f>
        <v/>
      </c>
      <c r="E48" s="112" t="str">
        <f ca="1">IF(projecao_revisoes_embraco!P98&lt;=15,projecao_revisoes_embraco!O98,"")</f>
        <v/>
      </c>
    </row>
    <row r="49" spans="1:5" x14ac:dyDescent="0.25">
      <c r="A49" s="111">
        <v>48</v>
      </c>
      <c r="B49" s="111" t="str">
        <f ca="1">IF(projecao_revisoes_embraco!P100&lt;=15,projecao_revisoes_embraco!A100,"")</f>
        <v/>
      </c>
      <c r="C49" s="111" t="str">
        <f ca="1">IF(projecao_revisoes_embraco!P100&lt;=15,projecao_revisoes_embraco!B100,"")</f>
        <v/>
      </c>
      <c r="D49" s="111" t="str">
        <f ca="1">IF(projecao_revisoes_embraco!P100&lt;=15,projecao_revisoes_embraco!N100,"")</f>
        <v/>
      </c>
      <c r="E49" s="112" t="str">
        <f ca="1">IF(projecao_revisoes_embraco!P100&lt;=15,projecao_revisoes_embraco!O100,"")</f>
        <v/>
      </c>
    </row>
    <row r="50" spans="1:5" x14ac:dyDescent="0.25">
      <c r="A50" s="111">
        <v>49</v>
      </c>
      <c r="B50" s="111" t="str">
        <f ca="1">IF(projecao_revisoes_embraco!P102&lt;=15,projecao_revisoes_embraco!A102,"")</f>
        <v/>
      </c>
      <c r="C50" s="111" t="str">
        <f ca="1">IF(projecao_revisoes_embraco!P102&lt;=15,projecao_revisoes_embraco!B102,"")</f>
        <v/>
      </c>
      <c r="D50" s="111" t="str">
        <f ca="1">IF(projecao_revisoes_embraco!P102&lt;=15,projecao_revisoes_embraco!N102,"")</f>
        <v/>
      </c>
      <c r="E50" s="112" t="str">
        <f ca="1">IF(projecao_revisoes_embraco!P102&lt;=15,projecao_revisoes_embraco!O102,"")</f>
        <v/>
      </c>
    </row>
    <row r="51" spans="1:5" x14ac:dyDescent="0.25">
      <c r="A51" s="111">
        <v>50</v>
      </c>
      <c r="B51" s="111" t="str">
        <f ca="1">IF(projecao_revisoes_embraco!P104&lt;=15,projecao_revisoes_embraco!A104,"")</f>
        <v/>
      </c>
      <c r="C51" s="111" t="str">
        <f ca="1">IF(projecao_revisoes_embraco!P104&lt;=15,projecao_revisoes_embraco!B104,"")</f>
        <v/>
      </c>
      <c r="D51" s="111" t="str">
        <f ca="1">IF(projecao_revisoes_embraco!P104&lt;=15,projecao_revisoes_embraco!N104,"")</f>
        <v/>
      </c>
      <c r="E51" s="112" t="str">
        <f ca="1">IF(projecao_revisoes_embraco!P104&lt;=15,projecao_revisoes_embraco!O104,"")</f>
        <v/>
      </c>
    </row>
    <row r="52" spans="1:5" x14ac:dyDescent="0.25">
      <c r="A52" s="111">
        <v>51</v>
      </c>
      <c r="B52" s="111" t="str">
        <f ca="1">IF(projecao_revisoes_embraco!P106&lt;=15,projecao_revisoes_embraco!A106,"")</f>
        <v/>
      </c>
      <c r="C52" s="111" t="str">
        <f ca="1">IF(projecao_revisoes_embraco!P106&lt;=15,projecao_revisoes_embraco!B106,"")</f>
        <v/>
      </c>
      <c r="D52" s="111" t="str">
        <f ca="1">IF(projecao_revisoes_embraco!P106&lt;=15,projecao_revisoes_embraco!N106,"")</f>
        <v/>
      </c>
      <c r="E52" s="112" t="str">
        <f ca="1">IF(projecao_revisoes_embraco!P106&lt;=15,projecao_revisoes_embraco!O106,"")</f>
        <v/>
      </c>
    </row>
    <row r="53" spans="1:5" x14ac:dyDescent="0.25">
      <c r="A53" s="111">
        <v>52</v>
      </c>
      <c r="B53" s="111" t="str">
        <f ca="1">IF(projecao_revisoes_embraco!P108&lt;=15,projecao_revisoes_embraco!A108,"")</f>
        <v/>
      </c>
      <c r="C53" s="111" t="str">
        <f ca="1">IF(projecao_revisoes_embraco!P108&lt;=15,projecao_revisoes_embraco!B108,"")</f>
        <v/>
      </c>
      <c r="D53" s="111" t="str">
        <f ca="1">IF(projecao_revisoes_embraco!P108&lt;=15,projecao_revisoes_embraco!N108,"")</f>
        <v/>
      </c>
      <c r="E53" s="112" t="str">
        <f ca="1">IF(projecao_revisoes_embraco!P108&lt;=15,projecao_revisoes_embraco!O108,"")</f>
        <v/>
      </c>
    </row>
    <row r="54" spans="1:5" x14ac:dyDescent="0.25">
      <c r="A54" s="111">
        <v>53</v>
      </c>
      <c r="B54" s="111" t="str">
        <f ca="1">IF(projecao_revisoes_embraco!P110&lt;=15,projecao_revisoes_embraco!A110,"")</f>
        <v>S1.6</v>
      </c>
      <c r="C54" s="111" t="str">
        <f ca="1">IF(projecao_revisoes_embraco!P110&lt;=15,projecao_revisoes_embraco!B110,"")</f>
        <v>1573R</v>
      </c>
      <c r="D54" s="111">
        <f ca="1">IF(projecao_revisoes_embraco!P110&lt;=15,projecao_revisoes_embraco!N110,"")</f>
        <v>1000</v>
      </c>
      <c r="E54" s="112">
        <f ca="1">IF(projecao_revisoes_embraco!P110&lt;=15,projecao_revisoes_embraco!O110,"")</f>
        <v>43119.411764705881</v>
      </c>
    </row>
  </sheetData>
  <autoFilter ref="A1:E93"/>
  <printOptions horizontalCentered="1"/>
  <pageMargins left="0.51181102362204722" right="0.51181102362204722" top="0.78740157480314965" bottom="0.78740157480314965" header="0.31496062992125984" footer="0.31496062992125984"/>
  <pageSetup paperSize="9" orientation="portrait" r:id="rId1"/>
  <headerFooter>
    <oddHeader>&amp;R&amp;D&amp;T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I10" sqref="I10"/>
    </sheetView>
  </sheetViews>
  <sheetFormatPr defaultRowHeight="15" x14ac:dyDescent="0.25"/>
  <cols>
    <col min="3" max="3" width="19.5703125" bestFit="1" customWidth="1"/>
  </cols>
  <sheetData>
    <row r="1" spans="1:4" x14ac:dyDescent="0.25">
      <c r="A1" t="s">
        <v>131</v>
      </c>
      <c r="B1" t="s">
        <v>15</v>
      </c>
      <c r="C1" t="s">
        <v>132</v>
      </c>
      <c r="D1" t="s">
        <v>133</v>
      </c>
    </row>
    <row r="2" spans="1:4" x14ac:dyDescent="0.25">
      <c r="A2" s="4">
        <v>4100</v>
      </c>
      <c r="B2" s="4" t="s">
        <v>116</v>
      </c>
      <c r="C2" s="4" t="s">
        <v>117</v>
      </c>
      <c r="D2" s="5">
        <v>2015</v>
      </c>
    </row>
    <row r="3" spans="1:4" x14ac:dyDescent="0.25">
      <c r="A3" s="4" t="s">
        <v>118</v>
      </c>
      <c r="B3" s="4" t="s">
        <v>119</v>
      </c>
      <c r="C3" s="4" t="s">
        <v>120</v>
      </c>
      <c r="D3" s="5">
        <v>2016</v>
      </c>
    </row>
    <row r="4" spans="1:4" x14ac:dyDescent="0.25">
      <c r="A4" s="4" t="s">
        <v>118</v>
      </c>
      <c r="B4" s="4" t="s">
        <v>121</v>
      </c>
      <c r="C4" s="4" t="s">
        <v>122</v>
      </c>
      <c r="D4" s="5">
        <v>2016</v>
      </c>
    </row>
    <row r="5" spans="1:4" x14ac:dyDescent="0.25">
      <c r="A5" s="4" t="s">
        <v>118</v>
      </c>
      <c r="B5" s="4" t="s">
        <v>123</v>
      </c>
      <c r="C5" s="4" t="s">
        <v>124</v>
      </c>
      <c r="D5" s="5">
        <v>2016</v>
      </c>
    </row>
    <row r="6" spans="1:4" x14ac:dyDescent="0.25">
      <c r="A6" s="4" t="s">
        <v>125</v>
      </c>
      <c r="B6" s="4" t="s">
        <v>126</v>
      </c>
      <c r="C6" s="4" t="s">
        <v>127</v>
      </c>
      <c r="D6" s="5">
        <v>2011</v>
      </c>
    </row>
    <row r="7" spans="1:4" x14ac:dyDescent="0.25">
      <c r="A7" s="4" t="s">
        <v>79</v>
      </c>
      <c r="B7" s="4" t="s">
        <v>80</v>
      </c>
      <c r="C7" s="4" t="s">
        <v>81</v>
      </c>
      <c r="D7" s="5">
        <v>2010</v>
      </c>
    </row>
    <row r="8" spans="1:4" x14ac:dyDescent="0.25">
      <c r="A8" s="4" t="s">
        <v>79</v>
      </c>
      <c r="B8" s="4" t="s">
        <v>82</v>
      </c>
      <c r="C8" s="4" t="s">
        <v>83</v>
      </c>
      <c r="D8" s="5">
        <v>2010</v>
      </c>
    </row>
    <row r="9" spans="1:4" x14ac:dyDescent="0.25">
      <c r="A9" s="4" t="s">
        <v>79</v>
      </c>
      <c r="B9" s="4" t="s">
        <v>84</v>
      </c>
      <c r="C9" s="4" t="s">
        <v>85</v>
      </c>
      <c r="D9" s="5">
        <v>2011</v>
      </c>
    </row>
    <row r="10" spans="1:4" x14ac:dyDescent="0.25">
      <c r="A10" s="4" t="s">
        <v>79</v>
      </c>
      <c r="B10" s="4" t="s">
        <v>86</v>
      </c>
      <c r="C10" s="4" t="s">
        <v>87</v>
      </c>
      <c r="D10" s="5">
        <v>2011</v>
      </c>
    </row>
    <row r="11" spans="1:4" x14ac:dyDescent="0.25">
      <c r="A11" s="4" t="s">
        <v>79</v>
      </c>
      <c r="B11" s="4" t="s">
        <v>88</v>
      </c>
      <c r="C11" s="4" t="s">
        <v>89</v>
      </c>
      <c r="D11" s="5">
        <v>2011</v>
      </c>
    </row>
    <row r="12" spans="1:4" x14ac:dyDescent="0.25">
      <c r="A12" s="4" t="s">
        <v>79</v>
      </c>
      <c r="B12" s="4" t="s">
        <v>90</v>
      </c>
      <c r="C12" s="4" t="s">
        <v>91</v>
      </c>
      <c r="D12" s="5">
        <v>2011</v>
      </c>
    </row>
    <row r="13" spans="1:4" x14ac:dyDescent="0.25">
      <c r="A13" s="4" t="s">
        <v>79</v>
      </c>
      <c r="B13" s="4" t="s">
        <v>92</v>
      </c>
      <c r="C13" s="4" t="s">
        <v>93</v>
      </c>
      <c r="D13" s="5">
        <v>2011</v>
      </c>
    </row>
    <row r="14" spans="1:4" x14ac:dyDescent="0.25">
      <c r="A14" s="4" t="s">
        <v>79</v>
      </c>
      <c r="B14" s="4" t="s">
        <v>94</v>
      </c>
      <c r="C14" s="4" t="s">
        <v>95</v>
      </c>
      <c r="D14" s="5">
        <v>2011</v>
      </c>
    </row>
    <row r="15" spans="1:4" x14ac:dyDescent="0.25">
      <c r="A15" s="4" t="s">
        <v>79</v>
      </c>
      <c r="B15" s="4" t="s">
        <v>96</v>
      </c>
      <c r="C15" s="4" t="s">
        <v>97</v>
      </c>
      <c r="D15" s="5">
        <v>2012</v>
      </c>
    </row>
    <row r="16" spans="1:4" x14ac:dyDescent="0.25">
      <c r="A16" s="4" t="s">
        <v>79</v>
      </c>
      <c r="B16" s="4" t="s">
        <v>98</v>
      </c>
      <c r="C16" s="4" t="s">
        <v>99</v>
      </c>
      <c r="D16" s="5">
        <v>2012</v>
      </c>
    </row>
    <row r="17" spans="1:4" x14ac:dyDescent="0.25">
      <c r="A17" s="4" t="s">
        <v>79</v>
      </c>
      <c r="B17" s="4" t="s">
        <v>134</v>
      </c>
      <c r="C17" s="4" t="s">
        <v>135</v>
      </c>
      <c r="D17" s="5">
        <v>2011</v>
      </c>
    </row>
    <row r="18" spans="1:4" x14ac:dyDescent="0.25">
      <c r="A18" s="4" t="s">
        <v>128</v>
      </c>
      <c r="B18" s="4" t="s">
        <v>129</v>
      </c>
      <c r="C18" s="4" t="s">
        <v>130</v>
      </c>
      <c r="D18" s="5">
        <v>2016</v>
      </c>
    </row>
    <row r="19" spans="1:4" x14ac:dyDescent="0.25">
      <c r="A19" s="4" t="s">
        <v>74</v>
      </c>
      <c r="B19" s="4" t="s">
        <v>75</v>
      </c>
      <c r="C19" s="4" t="s">
        <v>76</v>
      </c>
      <c r="D19" s="5">
        <v>2016</v>
      </c>
    </row>
    <row r="20" spans="1:4" x14ac:dyDescent="0.25">
      <c r="A20" s="4" t="s">
        <v>74</v>
      </c>
      <c r="B20" s="4" t="s">
        <v>77</v>
      </c>
      <c r="C20" s="4" t="s">
        <v>78</v>
      </c>
      <c r="D20" s="5">
        <v>2016</v>
      </c>
    </row>
    <row r="21" spans="1:4" x14ac:dyDescent="0.25">
      <c r="A21" s="4" t="s">
        <v>100</v>
      </c>
      <c r="B21" s="4" t="s">
        <v>101</v>
      </c>
      <c r="C21" s="4" t="s">
        <v>102</v>
      </c>
      <c r="D21" s="5">
        <v>2014</v>
      </c>
    </row>
    <row r="22" spans="1:4" x14ac:dyDescent="0.25">
      <c r="A22" s="4" t="s">
        <v>19</v>
      </c>
      <c r="B22" s="4" t="s">
        <v>20</v>
      </c>
      <c r="C22" s="4" t="s">
        <v>21</v>
      </c>
      <c r="D22" s="5">
        <v>2016</v>
      </c>
    </row>
    <row r="23" spans="1:4" x14ac:dyDescent="0.25">
      <c r="A23" s="4" t="s">
        <v>19</v>
      </c>
      <c r="B23" s="4" t="s">
        <v>22</v>
      </c>
      <c r="C23" s="4" t="s">
        <v>23</v>
      </c>
      <c r="D23" s="5">
        <v>2016</v>
      </c>
    </row>
    <row r="24" spans="1:4" x14ac:dyDescent="0.25">
      <c r="A24" s="4" t="s">
        <v>19</v>
      </c>
      <c r="B24" s="4" t="s">
        <v>24</v>
      </c>
      <c r="C24" s="4" t="s">
        <v>25</v>
      </c>
      <c r="D24" s="5">
        <v>2016</v>
      </c>
    </row>
    <row r="25" spans="1:4" x14ac:dyDescent="0.25">
      <c r="A25" s="4" t="s">
        <v>19</v>
      </c>
      <c r="B25" s="4" t="s">
        <v>26</v>
      </c>
      <c r="C25" s="4" t="s">
        <v>27</v>
      </c>
      <c r="D25" s="5">
        <v>2016</v>
      </c>
    </row>
    <row r="26" spans="1:4" x14ac:dyDescent="0.25">
      <c r="A26" s="4" t="s">
        <v>19</v>
      </c>
      <c r="B26" s="4" t="s">
        <v>28</v>
      </c>
      <c r="C26" s="4" t="s">
        <v>29</v>
      </c>
      <c r="D26" s="5">
        <v>2016</v>
      </c>
    </row>
    <row r="27" spans="1:4" x14ac:dyDescent="0.25">
      <c r="A27" s="4" t="s">
        <v>19</v>
      </c>
      <c r="B27" s="4" t="s">
        <v>30</v>
      </c>
      <c r="C27" s="4" t="s">
        <v>31</v>
      </c>
      <c r="D27" s="5">
        <v>2016</v>
      </c>
    </row>
    <row r="28" spans="1:4" x14ac:dyDescent="0.25">
      <c r="A28" s="4" t="s">
        <v>19</v>
      </c>
      <c r="B28" s="4" t="s">
        <v>32</v>
      </c>
      <c r="C28" s="4" t="s">
        <v>33</v>
      </c>
      <c r="D28" s="5">
        <v>2016</v>
      </c>
    </row>
    <row r="29" spans="1:4" x14ac:dyDescent="0.25">
      <c r="A29" s="4" t="s">
        <v>19</v>
      </c>
      <c r="B29" s="4" t="s">
        <v>34</v>
      </c>
      <c r="C29" s="4" t="s">
        <v>35</v>
      </c>
      <c r="D29" s="5">
        <v>2016</v>
      </c>
    </row>
    <row r="30" spans="1:4" x14ac:dyDescent="0.25">
      <c r="A30" s="4" t="s">
        <v>19</v>
      </c>
      <c r="B30" s="4" t="s">
        <v>36</v>
      </c>
      <c r="C30" s="4" t="s">
        <v>37</v>
      </c>
      <c r="D30" s="5">
        <v>2016</v>
      </c>
    </row>
    <row r="31" spans="1:4" x14ac:dyDescent="0.25">
      <c r="A31" s="4" t="s">
        <v>19</v>
      </c>
      <c r="B31" s="4" t="s">
        <v>38</v>
      </c>
      <c r="C31" s="4" t="s">
        <v>39</v>
      </c>
      <c r="D31" s="5">
        <v>2016</v>
      </c>
    </row>
    <row r="32" spans="1:4" x14ac:dyDescent="0.25">
      <c r="A32" s="4" t="s">
        <v>19</v>
      </c>
      <c r="B32" s="4" t="s">
        <v>40</v>
      </c>
      <c r="C32" s="4" t="s">
        <v>41</v>
      </c>
      <c r="D32" s="5">
        <v>2016</v>
      </c>
    </row>
    <row r="33" spans="1:4" x14ac:dyDescent="0.25">
      <c r="A33" s="4" t="s">
        <v>19</v>
      </c>
      <c r="B33" s="4" t="s">
        <v>42</v>
      </c>
      <c r="C33" s="4" t="s">
        <v>43</v>
      </c>
      <c r="D33" s="5">
        <v>2016</v>
      </c>
    </row>
    <row r="34" spans="1:4" x14ac:dyDescent="0.25">
      <c r="A34" s="4" t="s">
        <v>19</v>
      </c>
      <c r="B34" s="4" t="s">
        <v>44</v>
      </c>
      <c r="C34" s="4" t="s">
        <v>45</v>
      </c>
      <c r="D34" s="5">
        <v>2016</v>
      </c>
    </row>
    <row r="35" spans="1:4" x14ac:dyDescent="0.25">
      <c r="A35" s="4" t="s">
        <v>19</v>
      </c>
      <c r="B35" s="4" t="s">
        <v>46</v>
      </c>
      <c r="C35" s="4" t="s">
        <v>47</v>
      </c>
      <c r="D35" s="5">
        <v>2016</v>
      </c>
    </row>
    <row r="36" spans="1:4" x14ac:dyDescent="0.25">
      <c r="A36" s="4" t="s">
        <v>19</v>
      </c>
      <c r="B36" s="4" t="s">
        <v>48</v>
      </c>
      <c r="C36" s="4" t="s">
        <v>49</v>
      </c>
      <c r="D36" s="5">
        <v>2016</v>
      </c>
    </row>
    <row r="37" spans="1:4" x14ac:dyDescent="0.25">
      <c r="A37" s="4" t="s">
        <v>19</v>
      </c>
      <c r="B37" s="4" t="s">
        <v>50</v>
      </c>
      <c r="C37" s="4" t="s">
        <v>51</v>
      </c>
      <c r="D37" s="5">
        <v>2016</v>
      </c>
    </row>
    <row r="38" spans="1:4" x14ac:dyDescent="0.25">
      <c r="A38" s="4" t="s">
        <v>19</v>
      </c>
      <c r="B38" s="4" t="s">
        <v>52</v>
      </c>
      <c r="C38" s="4" t="s">
        <v>53</v>
      </c>
      <c r="D38" s="5">
        <v>2016</v>
      </c>
    </row>
    <row r="39" spans="1:4" x14ac:dyDescent="0.25">
      <c r="A39" s="4" t="s">
        <v>19</v>
      </c>
      <c r="B39" s="4" t="s">
        <v>54</v>
      </c>
      <c r="C39" s="4" t="s">
        <v>55</v>
      </c>
      <c r="D39" s="5">
        <v>2016</v>
      </c>
    </row>
    <row r="40" spans="1:4" x14ac:dyDescent="0.25">
      <c r="A40" s="4" t="s">
        <v>19</v>
      </c>
      <c r="B40" s="4" t="s">
        <v>56</v>
      </c>
      <c r="C40" s="4" t="s">
        <v>57</v>
      </c>
      <c r="D40" s="5">
        <v>2016</v>
      </c>
    </row>
    <row r="41" spans="1:4" x14ac:dyDescent="0.25">
      <c r="A41" s="4" t="s">
        <v>19</v>
      </c>
      <c r="B41" s="4" t="s">
        <v>58</v>
      </c>
      <c r="C41" s="4" t="s">
        <v>59</v>
      </c>
      <c r="D41" s="5">
        <v>2016</v>
      </c>
    </row>
    <row r="42" spans="1:4" x14ac:dyDescent="0.25">
      <c r="A42" s="4" t="s">
        <v>19</v>
      </c>
      <c r="B42" s="4" t="s">
        <v>60</v>
      </c>
      <c r="C42" s="4" t="s">
        <v>61</v>
      </c>
      <c r="D42" s="5">
        <v>2016</v>
      </c>
    </row>
    <row r="43" spans="1:4" x14ac:dyDescent="0.25">
      <c r="A43" s="4" t="s">
        <v>19</v>
      </c>
      <c r="B43" s="4" t="s">
        <v>62</v>
      </c>
      <c r="C43" s="4" t="s">
        <v>63</v>
      </c>
      <c r="D43" s="5">
        <v>2016</v>
      </c>
    </row>
    <row r="44" spans="1:4" x14ac:dyDescent="0.25">
      <c r="A44" s="4" t="s">
        <v>19</v>
      </c>
      <c r="B44" s="4" t="s">
        <v>64</v>
      </c>
      <c r="C44" s="4" t="s">
        <v>65</v>
      </c>
      <c r="D44" s="5">
        <v>2016</v>
      </c>
    </row>
    <row r="45" spans="1:4" x14ac:dyDescent="0.25">
      <c r="A45" s="4" t="s">
        <v>19</v>
      </c>
      <c r="B45" s="4" t="s">
        <v>66</v>
      </c>
      <c r="C45" s="4" t="s">
        <v>67</v>
      </c>
      <c r="D45" s="5">
        <v>2016</v>
      </c>
    </row>
    <row r="46" spans="1:4" x14ac:dyDescent="0.25">
      <c r="A46" s="4" t="s">
        <v>19</v>
      </c>
      <c r="B46" s="4" t="s">
        <v>68</v>
      </c>
      <c r="C46" s="4" t="s">
        <v>69</v>
      </c>
      <c r="D46" s="5">
        <v>2016</v>
      </c>
    </row>
    <row r="47" spans="1:4" x14ac:dyDescent="0.25">
      <c r="A47" s="4" t="s">
        <v>19</v>
      </c>
      <c r="B47" s="4" t="s">
        <v>70</v>
      </c>
      <c r="C47" s="4" t="s">
        <v>71</v>
      </c>
      <c r="D47" s="5">
        <v>2016</v>
      </c>
    </row>
    <row r="48" spans="1:4" x14ac:dyDescent="0.25">
      <c r="A48" s="4" t="s">
        <v>19</v>
      </c>
      <c r="B48" s="4" t="s">
        <v>72</v>
      </c>
      <c r="C48" s="4" t="s">
        <v>73</v>
      </c>
      <c r="D48" s="5">
        <v>2017</v>
      </c>
    </row>
    <row r="49" spans="1:4" x14ac:dyDescent="0.25">
      <c r="A49" s="4" t="s">
        <v>103</v>
      </c>
      <c r="B49" s="4" t="s">
        <v>104</v>
      </c>
      <c r="C49" s="4" t="s">
        <v>105</v>
      </c>
      <c r="D49" s="5">
        <v>2016</v>
      </c>
    </row>
    <row r="50" spans="1:4" x14ac:dyDescent="0.25">
      <c r="A50" s="4" t="s">
        <v>103</v>
      </c>
      <c r="B50" s="4" t="s">
        <v>106</v>
      </c>
      <c r="C50" s="4" t="s">
        <v>107</v>
      </c>
      <c r="D50" s="5">
        <v>2016</v>
      </c>
    </row>
    <row r="51" spans="1:4" x14ac:dyDescent="0.25">
      <c r="A51" s="4" t="s">
        <v>103</v>
      </c>
      <c r="B51" s="4" t="s">
        <v>108</v>
      </c>
      <c r="C51" s="4" t="s">
        <v>109</v>
      </c>
      <c r="D51" s="5">
        <v>2016</v>
      </c>
    </row>
    <row r="52" spans="1:4" x14ac:dyDescent="0.25">
      <c r="A52" s="4" t="s">
        <v>103</v>
      </c>
      <c r="B52" s="4" t="s">
        <v>110</v>
      </c>
      <c r="C52" s="4" t="s">
        <v>111</v>
      </c>
      <c r="D52" s="5">
        <v>2016</v>
      </c>
    </row>
    <row r="53" spans="1:4" x14ac:dyDescent="0.25">
      <c r="A53" s="4" t="s">
        <v>103</v>
      </c>
      <c r="B53" s="4" t="s">
        <v>112</v>
      </c>
      <c r="C53" s="4" t="s">
        <v>113</v>
      </c>
      <c r="D53" s="5">
        <v>2016</v>
      </c>
    </row>
    <row r="54" spans="1:4" x14ac:dyDescent="0.25">
      <c r="A54" s="4" t="s">
        <v>103</v>
      </c>
      <c r="B54" s="4" t="s">
        <v>114</v>
      </c>
      <c r="C54" s="4" t="s">
        <v>115</v>
      </c>
      <c r="D54" s="5">
        <v>2016</v>
      </c>
    </row>
  </sheetData>
  <sheetProtection algorithmName="SHA-512" hashValue="AoXhzaTSoUOcqN73JjD1Pj3/rs65w9KvWA4/M3fJ1+5lZqeQEvWdG8YqfhuWOwh8dk6Oic9c1TZ8RWSD9PNmWA==" saltValue="yey6doJBaCJOycwlAtxBQw==" spinCount="100000" sheet="1" objects="1" scenarios="1"/>
  <sortState ref="A2:D53">
    <sortCondition ref="A2:A53"/>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workbookViewId="0">
      <selection activeCell="O10" sqref="O10"/>
    </sheetView>
  </sheetViews>
  <sheetFormatPr defaultRowHeight="15" x14ac:dyDescent="0.25"/>
  <cols>
    <col min="1" max="1" width="10.42578125" customWidth="1"/>
    <col min="2" max="2" width="8.7109375" bestFit="1" customWidth="1"/>
    <col min="4" max="4" width="14" bestFit="1" customWidth="1"/>
    <col min="5" max="5" width="11.85546875" bestFit="1" customWidth="1"/>
  </cols>
  <sheetData>
    <row r="1" spans="1:5" ht="15" customHeight="1" x14ac:dyDescent="0.25">
      <c r="A1" s="129" t="s">
        <v>150</v>
      </c>
      <c r="B1" s="129"/>
      <c r="C1" s="129"/>
      <c r="D1" s="129"/>
      <c r="E1" s="129"/>
    </row>
    <row r="2" spans="1:5" ht="15.75" customHeight="1" thickBot="1" x14ac:dyDescent="0.3">
      <c r="A2" s="130"/>
      <c r="B2" s="130"/>
      <c r="C2" s="130"/>
      <c r="D2" s="130"/>
      <c r="E2" s="130"/>
    </row>
    <row r="3" spans="1:5" x14ac:dyDescent="0.25">
      <c r="A3" s="133" t="s">
        <v>138</v>
      </c>
      <c r="B3" s="133" t="s">
        <v>136</v>
      </c>
      <c r="C3" s="133" t="s">
        <v>137</v>
      </c>
      <c r="D3" s="133" t="s">
        <v>148</v>
      </c>
      <c r="E3" s="133" t="s">
        <v>149</v>
      </c>
    </row>
    <row r="4" spans="1:5" ht="15.75" thickBot="1" x14ac:dyDescent="0.3">
      <c r="A4" s="134"/>
      <c r="B4" s="134" t="s">
        <v>136</v>
      </c>
      <c r="C4" s="134" t="s">
        <v>137</v>
      </c>
      <c r="D4" s="134" t="s">
        <v>17</v>
      </c>
      <c r="E4" s="134"/>
    </row>
    <row r="5" spans="1:5" ht="20.100000000000001" customHeight="1" thickBot="1" x14ac:dyDescent="0.3">
      <c r="A5" s="19" t="s">
        <v>79</v>
      </c>
      <c r="B5" s="15" t="s">
        <v>80</v>
      </c>
      <c r="C5" s="83"/>
      <c r="D5" s="7"/>
      <c r="E5" s="7"/>
    </row>
    <row r="6" spans="1:5" ht="20.100000000000001" customHeight="1" thickBot="1" x14ac:dyDescent="0.3">
      <c r="A6" s="92" t="s">
        <v>79</v>
      </c>
      <c r="B6" s="93" t="s">
        <v>82</v>
      </c>
      <c r="C6" s="94"/>
      <c r="D6" s="95"/>
      <c r="E6" s="95"/>
    </row>
    <row r="7" spans="1:5" ht="20.100000000000001" customHeight="1" thickBot="1" x14ac:dyDescent="0.3">
      <c r="A7" s="19" t="s">
        <v>79</v>
      </c>
      <c r="B7" s="15" t="s">
        <v>84</v>
      </c>
      <c r="C7" s="83"/>
      <c r="D7" s="7"/>
      <c r="E7" s="7"/>
    </row>
    <row r="8" spans="1:5" ht="20.100000000000001" customHeight="1" thickBot="1" x14ac:dyDescent="0.3">
      <c r="A8" s="92" t="s">
        <v>79</v>
      </c>
      <c r="B8" s="93" t="s">
        <v>86</v>
      </c>
      <c r="C8" s="94"/>
      <c r="D8" s="95"/>
      <c r="E8" s="95"/>
    </row>
    <row r="9" spans="1:5" ht="20.100000000000001" customHeight="1" thickBot="1" x14ac:dyDescent="0.3">
      <c r="A9" s="19" t="s">
        <v>79</v>
      </c>
      <c r="B9" s="15" t="s">
        <v>88</v>
      </c>
      <c r="C9" s="83"/>
      <c r="D9" s="7"/>
      <c r="E9" s="7"/>
    </row>
    <row r="10" spans="1:5" ht="20.100000000000001" customHeight="1" thickBot="1" x14ac:dyDescent="0.3">
      <c r="A10" s="92" t="s">
        <v>79</v>
      </c>
      <c r="B10" s="93" t="s">
        <v>90</v>
      </c>
      <c r="C10" s="94"/>
      <c r="D10" s="95"/>
      <c r="E10" s="95"/>
    </row>
    <row r="11" spans="1:5" ht="20.100000000000001" customHeight="1" thickBot="1" x14ac:dyDescent="0.3">
      <c r="A11" s="19" t="s">
        <v>79</v>
      </c>
      <c r="B11" s="15" t="s">
        <v>92</v>
      </c>
      <c r="C11" s="83"/>
      <c r="D11" s="7"/>
      <c r="E11" s="7"/>
    </row>
    <row r="12" spans="1:5" ht="20.100000000000001" customHeight="1" thickBot="1" x14ac:dyDescent="0.3">
      <c r="A12" s="92" t="s">
        <v>79</v>
      </c>
      <c r="B12" s="93" t="s">
        <v>94</v>
      </c>
      <c r="C12" s="94"/>
      <c r="D12" s="95"/>
      <c r="E12" s="95"/>
    </row>
    <row r="13" spans="1:5" ht="20.100000000000001" customHeight="1" thickBot="1" x14ac:dyDescent="0.3">
      <c r="A13" s="19" t="s">
        <v>79</v>
      </c>
      <c r="B13" s="15" t="s">
        <v>96</v>
      </c>
      <c r="C13" s="83"/>
      <c r="D13" s="7"/>
      <c r="E13" s="7"/>
    </row>
    <row r="14" spans="1:5" ht="20.100000000000001" customHeight="1" thickBot="1" x14ac:dyDescent="0.3">
      <c r="A14" s="92" t="s">
        <v>79</v>
      </c>
      <c r="B14" s="93" t="s">
        <v>98</v>
      </c>
      <c r="C14" s="94"/>
      <c r="D14" s="95"/>
      <c r="E14" s="95"/>
    </row>
    <row r="15" spans="1:5" ht="20.100000000000001" customHeight="1" thickBot="1" x14ac:dyDescent="0.3">
      <c r="A15" s="19" t="s">
        <v>79</v>
      </c>
      <c r="B15" s="15" t="s">
        <v>134</v>
      </c>
      <c r="C15" s="83"/>
      <c r="D15" s="7"/>
      <c r="E15" s="7"/>
    </row>
    <row r="16" spans="1:5" ht="20.100000000000001" customHeight="1" thickBot="1" x14ac:dyDescent="0.3">
      <c r="A16" s="92" t="s">
        <v>125</v>
      </c>
      <c r="B16" s="93" t="s">
        <v>126</v>
      </c>
      <c r="C16" s="94"/>
      <c r="D16" s="95"/>
      <c r="E16" s="95"/>
    </row>
    <row r="17" spans="1:5" ht="20.100000000000001" customHeight="1" thickBot="1" x14ac:dyDescent="0.3">
      <c r="A17" s="19">
        <v>4100</v>
      </c>
      <c r="B17" s="15" t="s">
        <v>116</v>
      </c>
      <c r="C17" s="83"/>
      <c r="D17" s="7"/>
      <c r="E17" s="7"/>
    </row>
    <row r="18" spans="1:5" ht="20.100000000000001" customHeight="1" thickBot="1" x14ac:dyDescent="0.3">
      <c r="A18" s="92" t="s">
        <v>118</v>
      </c>
      <c r="B18" s="93" t="s">
        <v>119</v>
      </c>
      <c r="C18" s="94"/>
      <c r="D18" s="95"/>
      <c r="E18" s="95"/>
    </row>
    <row r="19" spans="1:5" ht="20.100000000000001" customHeight="1" thickBot="1" x14ac:dyDescent="0.3">
      <c r="A19" s="19" t="s">
        <v>118</v>
      </c>
      <c r="B19" s="15" t="s">
        <v>121</v>
      </c>
      <c r="C19" s="83"/>
      <c r="D19" s="7"/>
      <c r="E19" s="7"/>
    </row>
    <row r="20" spans="1:5" ht="20.100000000000001" customHeight="1" thickBot="1" x14ac:dyDescent="0.3">
      <c r="A20" s="92" t="s">
        <v>118</v>
      </c>
      <c r="B20" s="93" t="s">
        <v>123</v>
      </c>
      <c r="C20" s="94"/>
      <c r="D20" s="95"/>
      <c r="E20" s="95"/>
    </row>
    <row r="21" spans="1:5" ht="20.100000000000001" customHeight="1" thickBot="1" x14ac:dyDescent="0.3">
      <c r="A21" s="19" t="s">
        <v>128</v>
      </c>
      <c r="B21" s="15" t="s">
        <v>129</v>
      </c>
      <c r="C21" s="83"/>
      <c r="D21" s="7"/>
      <c r="E21" s="7"/>
    </row>
    <row r="22" spans="1:5" ht="20.100000000000001" customHeight="1" thickBot="1" x14ac:dyDescent="0.3">
      <c r="A22" s="92" t="s">
        <v>74</v>
      </c>
      <c r="B22" s="93" t="s">
        <v>75</v>
      </c>
      <c r="C22" s="94"/>
      <c r="D22" s="95"/>
      <c r="E22" s="95"/>
    </row>
    <row r="23" spans="1:5" ht="20.100000000000001" customHeight="1" thickBot="1" x14ac:dyDescent="0.3">
      <c r="A23" s="19" t="s">
        <v>74</v>
      </c>
      <c r="B23" s="15" t="s">
        <v>77</v>
      </c>
      <c r="C23" s="83"/>
      <c r="D23" s="7"/>
      <c r="E23" s="7"/>
    </row>
    <row r="24" spans="1:5" ht="20.100000000000001" customHeight="1" thickBot="1" x14ac:dyDescent="0.3">
      <c r="A24" s="92" t="s">
        <v>100</v>
      </c>
      <c r="B24" s="93" t="s">
        <v>101</v>
      </c>
      <c r="C24" s="94"/>
      <c r="D24" s="95"/>
      <c r="E24" s="95"/>
    </row>
    <row r="25" spans="1:5" ht="20.100000000000001" customHeight="1" thickBot="1" x14ac:dyDescent="0.3">
      <c r="A25" s="19" t="s">
        <v>103</v>
      </c>
      <c r="B25" s="15" t="s">
        <v>104</v>
      </c>
      <c r="C25" s="83"/>
      <c r="D25" s="7"/>
      <c r="E25" s="7"/>
    </row>
    <row r="26" spans="1:5" ht="20.100000000000001" customHeight="1" thickBot="1" x14ac:dyDescent="0.3">
      <c r="A26" s="92" t="s">
        <v>103</v>
      </c>
      <c r="B26" s="93" t="s">
        <v>106</v>
      </c>
      <c r="C26" s="94"/>
      <c r="D26" s="95"/>
      <c r="E26" s="95"/>
    </row>
    <row r="27" spans="1:5" ht="20.100000000000001" customHeight="1" thickBot="1" x14ac:dyDescent="0.3">
      <c r="A27" s="19" t="s">
        <v>103</v>
      </c>
      <c r="B27" s="15" t="s">
        <v>108</v>
      </c>
      <c r="C27" s="83"/>
      <c r="D27" s="7"/>
      <c r="E27" s="7"/>
    </row>
    <row r="28" spans="1:5" ht="20.100000000000001" customHeight="1" thickBot="1" x14ac:dyDescent="0.3">
      <c r="A28" s="92" t="s">
        <v>103</v>
      </c>
      <c r="B28" s="93" t="s">
        <v>110</v>
      </c>
      <c r="C28" s="94"/>
      <c r="D28" s="95"/>
      <c r="E28" s="95"/>
    </row>
    <row r="29" spans="1:5" ht="20.100000000000001" customHeight="1" thickBot="1" x14ac:dyDescent="0.3">
      <c r="A29" s="19" t="s">
        <v>103</v>
      </c>
      <c r="B29" s="15" t="s">
        <v>112</v>
      </c>
      <c r="C29" s="83"/>
      <c r="D29" s="7"/>
      <c r="E29" s="7"/>
    </row>
    <row r="30" spans="1:5" ht="20.100000000000001" customHeight="1" thickBot="1" x14ac:dyDescent="0.3">
      <c r="A30" s="92" t="s">
        <v>103</v>
      </c>
      <c r="B30" s="93" t="s">
        <v>114</v>
      </c>
      <c r="C30" s="94"/>
      <c r="D30" s="95"/>
      <c r="E30" s="95"/>
    </row>
    <row r="31" spans="1:5" ht="20.100000000000001" customHeight="1" thickBot="1" x14ac:dyDescent="0.3">
      <c r="A31" s="19" t="s">
        <v>19</v>
      </c>
      <c r="B31" s="15" t="s">
        <v>20</v>
      </c>
      <c r="C31" s="83"/>
      <c r="D31" s="7"/>
      <c r="E31" s="7"/>
    </row>
    <row r="32" spans="1:5" ht="20.100000000000001" customHeight="1" thickBot="1" x14ac:dyDescent="0.3">
      <c r="A32" s="92" t="s">
        <v>19</v>
      </c>
      <c r="B32" s="93" t="s">
        <v>22</v>
      </c>
      <c r="C32" s="94"/>
      <c r="D32" s="95"/>
      <c r="E32" s="95"/>
    </row>
    <row r="33" spans="1:5" ht="20.100000000000001" customHeight="1" thickBot="1" x14ac:dyDescent="0.3">
      <c r="A33" s="19" t="s">
        <v>19</v>
      </c>
      <c r="B33" s="15" t="s">
        <v>24</v>
      </c>
      <c r="C33" s="83"/>
      <c r="D33" s="7"/>
      <c r="E33" s="7"/>
    </row>
    <row r="34" spans="1:5" ht="20.100000000000001" customHeight="1" thickBot="1" x14ac:dyDescent="0.3">
      <c r="A34" s="92" t="s">
        <v>19</v>
      </c>
      <c r="B34" s="93" t="s">
        <v>26</v>
      </c>
      <c r="C34" s="94"/>
      <c r="D34" s="95"/>
      <c r="E34" s="95"/>
    </row>
    <row r="35" spans="1:5" ht="20.100000000000001" customHeight="1" thickBot="1" x14ac:dyDescent="0.3">
      <c r="A35" s="19" t="s">
        <v>19</v>
      </c>
      <c r="B35" s="15" t="s">
        <v>28</v>
      </c>
      <c r="C35" s="83"/>
      <c r="D35" s="7"/>
      <c r="E35" s="7"/>
    </row>
    <row r="36" spans="1:5" ht="20.100000000000001" customHeight="1" thickBot="1" x14ac:dyDescent="0.3">
      <c r="A36" s="92" t="s">
        <v>19</v>
      </c>
      <c r="B36" s="93" t="s">
        <v>30</v>
      </c>
      <c r="C36" s="94"/>
      <c r="D36" s="95"/>
      <c r="E36" s="95"/>
    </row>
    <row r="37" spans="1:5" ht="20.100000000000001" customHeight="1" thickBot="1" x14ac:dyDescent="0.3">
      <c r="A37" s="19" t="s">
        <v>19</v>
      </c>
      <c r="B37" s="15" t="s">
        <v>32</v>
      </c>
      <c r="C37" s="83"/>
      <c r="D37" s="7"/>
      <c r="E37" s="7"/>
    </row>
    <row r="38" spans="1:5" ht="20.100000000000001" customHeight="1" thickBot="1" x14ac:dyDescent="0.3">
      <c r="A38" s="92" t="s">
        <v>19</v>
      </c>
      <c r="B38" s="93" t="s">
        <v>34</v>
      </c>
      <c r="C38" s="94"/>
      <c r="D38" s="95"/>
      <c r="E38" s="95"/>
    </row>
    <row r="39" spans="1:5" ht="20.100000000000001" customHeight="1" thickBot="1" x14ac:dyDescent="0.3">
      <c r="A39" s="19" t="s">
        <v>19</v>
      </c>
      <c r="B39" s="15" t="s">
        <v>36</v>
      </c>
      <c r="C39" s="83"/>
      <c r="D39" s="7"/>
      <c r="E39" s="7"/>
    </row>
    <row r="40" spans="1:5" ht="20.100000000000001" customHeight="1" thickBot="1" x14ac:dyDescent="0.3">
      <c r="A40" s="92" t="s">
        <v>19</v>
      </c>
      <c r="B40" s="93" t="s">
        <v>38</v>
      </c>
      <c r="C40" s="94"/>
      <c r="D40" s="95"/>
      <c r="E40" s="95"/>
    </row>
    <row r="41" spans="1:5" ht="20.100000000000001" customHeight="1" thickBot="1" x14ac:dyDescent="0.3">
      <c r="A41" s="19" t="s">
        <v>19</v>
      </c>
      <c r="B41" s="15" t="s">
        <v>40</v>
      </c>
      <c r="C41" s="83"/>
      <c r="D41" s="7"/>
      <c r="E41" s="7"/>
    </row>
    <row r="42" spans="1:5" ht="20.100000000000001" customHeight="1" thickBot="1" x14ac:dyDescent="0.3">
      <c r="A42" s="92" t="s">
        <v>19</v>
      </c>
      <c r="B42" s="93" t="s">
        <v>42</v>
      </c>
      <c r="C42" s="94"/>
      <c r="D42" s="95"/>
      <c r="E42" s="95"/>
    </row>
    <row r="43" spans="1:5" ht="20.100000000000001" customHeight="1" thickBot="1" x14ac:dyDescent="0.3">
      <c r="A43" s="19" t="s">
        <v>19</v>
      </c>
      <c r="B43" s="15" t="s">
        <v>44</v>
      </c>
      <c r="C43" s="83"/>
      <c r="D43" s="7"/>
      <c r="E43" s="7"/>
    </row>
    <row r="44" spans="1:5" ht="20.100000000000001" customHeight="1" thickBot="1" x14ac:dyDescent="0.3">
      <c r="A44" s="92" t="s">
        <v>19</v>
      </c>
      <c r="B44" s="93" t="s">
        <v>46</v>
      </c>
      <c r="C44" s="94"/>
      <c r="D44" s="95"/>
      <c r="E44" s="95"/>
    </row>
    <row r="45" spans="1:5" ht="20.100000000000001" customHeight="1" thickBot="1" x14ac:dyDescent="0.3">
      <c r="A45" s="19" t="s">
        <v>19</v>
      </c>
      <c r="B45" s="15" t="s">
        <v>48</v>
      </c>
      <c r="C45" s="83"/>
      <c r="D45" s="7"/>
      <c r="E45" s="7"/>
    </row>
    <row r="46" spans="1:5" ht="20.100000000000001" customHeight="1" thickBot="1" x14ac:dyDescent="0.3">
      <c r="A46" s="92" t="s">
        <v>19</v>
      </c>
      <c r="B46" s="93" t="s">
        <v>50</v>
      </c>
      <c r="C46" s="94"/>
      <c r="D46" s="95"/>
      <c r="E46" s="95"/>
    </row>
    <row r="47" spans="1:5" ht="20.100000000000001" customHeight="1" thickBot="1" x14ac:dyDescent="0.3">
      <c r="A47" s="19" t="s">
        <v>19</v>
      </c>
      <c r="B47" s="15" t="s">
        <v>52</v>
      </c>
      <c r="C47" s="83"/>
      <c r="D47" s="7"/>
      <c r="E47" s="7"/>
    </row>
    <row r="48" spans="1:5" ht="20.100000000000001" customHeight="1" thickBot="1" x14ac:dyDescent="0.3">
      <c r="A48" s="92" t="s">
        <v>19</v>
      </c>
      <c r="B48" s="93" t="s">
        <v>54</v>
      </c>
      <c r="C48" s="94"/>
      <c r="D48" s="95"/>
      <c r="E48" s="95"/>
    </row>
    <row r="49" spans="1:5" ht="20.100000000000001" customHeight="1" thickBot="1" x14ac:dyDescent="0.3">
      <c r="A49" s="19" t="s">
        <v>19</v>
      </c>
      <c r="B49" s="15" t="s">
        <v>56</v>
      </c>
      <c r="C49" s="83"/>
      <c r="D49" s="7"/>
      <c r="E49" s="7"/>
    </row>
    <row r="50" spans="1:5" ht="20.100000000000001" customHeight="1" thickBot="1" x14ac:dyDescent="0.3">
      <c r="A50" s="92" t="s">
        <v>19</v>
      </c>
      <c r="B50" s="93" t="s">
        <v>58</v>
      </c>
      <c r="C50" s="94"/>
      <c r="D50" s="95"/>
      <c r="E50" s="95"/>
    </row>
    <row r="51" spans="1:5" ht="20.100000000000001" customHeight="1" thickBot="1" x14ac:dyDescent="0.3">
      <c r="A51" s="19" t="s">
        <v>19</v>
      </c>
      <c r="B51" s="15" t="s">
        <v>60</v>
      </c>
      <c r="C51" s="83"/>
      <c r="D51" s="7"/>
      <c r="E51" s="7"/>
    </row>
    <row r="52" spans="1:5" ht="20.100000000000001" customHeight="1" thickBot="1" x14ac:dyDescent="0.3">
      <c r="A52" s="92" t="s">
        <v>19</v>
      </c>
      <c r="B52" s="93" t="s">
        <v>62</v>
      </c>
      <c r="C52" s="94"/>
      <c r="D52" s="95"/>
      <c r="E52" s="95"/>
    </row>
    <row r="53" spans="1:5" ht="20.100000000000001" customHeight="1" thickBot="1" x14ac:dyDescent="0.3">
      <c r="A53" s="19" t="s">
        <v>19</v>
      </c>
      <c r="B53" s="15" t="s">
        <v>64</v>
      </c>
      <c r="C53" s="83"/>
      <c r="D53" s="7"/>
      <c r="E53" s="7"/>
    </row>
    <row r="54" spans="1:5" ht="20.100000000000001" customHeight="1" thickBot="1" x14ac:dyDescent="0.3">
      <c r="A54" s="92" t="s">
        <v>19</v>
      </c>
      <c r="B54" s="93" t="s">
        <v>66</v>
      </c>
      <c r="C54" s="94"/>
      <c r="D54" s="95"/>
      <c r="E54" s="95"/>
    </row>
    <row r="55" spans="1:5" ht="20.100000000000001" customHeight="1" thickBot="1" x14ac:dyDescent="0.3">
      <c r="A55" s="19" t="s">
        <v>19</v>
      </c>
      <c r="B55" s="15" t="s">
        <v>68</v>
      </c>
      <c r="C55" s="83"/>
      <c r="D55" s="7"/>
      <c r="E55" s="7"/>
    </row>
    <row r="56" spans="1:5" ht="20.100000000000001" customHeight="1" thickBot="1" x14ac:dyDescent="0.3">
      <c r="A56" s="92" t="s">
        <v>19</v>
      </c>
      <c r="B56" s="93" t="s">
        <v>70</v>
      </c>
      <c r="C56" s="94"/>
      <c r="D56" s="95"/>
      <c r="E56" s="95"/>
    </row>
    <row r="57" spans="1:5" ht="23.25" customHeight="1" thickBot="1" x14ac:dyDescent="0.3">
      <c r="A57" s="88" t="s">
        <v>19</v>
      </c>
      <c r="B57" s="89" t="s">
        <v>72</v>
      </c>
      <c r="C57" s="90"/>
      <c r="D57" s="91"/>
      <c r="E57" s="91"/>
    </row>
  </sheetData>
  <autoFilter ref="A3:E57"/>
  <mergeCells count="6">
    <mergeCell ref="A3:A4"/>
    <mergeCell ref="B3:B4"/>
    <mergeCell ref="C3:C4"/>
    <mergeCell ref="D3:D4"/>
    <mergeCell ref="A1:E2"/>
    <mergeCell ref="E3:E4"/>
  </mergeCells>
  <printOptions horizontalCentered="1"/>
  <pageMargins left="0.51181102362204722" right="0.51181102362204722" top="0.78740157480314965" bottom="0.78740157480314965" header="0.31496062992125984" footer="0.31496062992125984"/>
  <pageSetup paperSize="9" orientation="portrait" r:id="rId1"/>
  <headerFooter>
    <oddFooter>&amp;C&amp;"-,Negrito"&amp;12OPERAÇÃO EMBRACO COMPRESSORES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projecao_revisoes_embraco</vt:lpstr>
      <vt:lpstr>EMBRACO</vt:lpstr>
      <vt:lpstr>RESUMO REVISOES</vt:lpstr>
      <vt:lpstr>FROTA</vt:lpstr>
      <vt:lpstr>COLETA DE HORIMETROS</vt:lpstr>
      <vt:lpstr>projecao_revisoes_embraco!Area_de_impressao</vt:lpstr>
      <vt:lpstr>'COLETA DE HORIMETROS'!Titulos_de_impressao</vt:lpstr>
      <vt:lpstr>projecao_revisoes_embraco!Titulos_de_impressao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Morales</dc:creator>
  <cp:lastModifiedBy>Carlos Morales</cp:lastModifiedBy>
  <cp:lastPrinted>2017-12-19T17:07:05Z</cp:lastPrinted>
  <dcterms:created xsi:type="dcterms:W3CDTF">2017-03-23T13:28:58Z</dcterms:created>
  <dcterms:modified xsi:type="dcterms:W3CDTF">2018-01-11T15:01:58Z</dcterms:modified>
</cp:coreProperties>
</file>